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685" windowHeight="12120" activeTab="0"/>
  </bookViews>
  <sheets>
    <sheet name="Input" sheetId="1" r:id="rId1"/>
    <sheet name="Isometric Calculations" sheetId="2" r:id="rId2"/>
    <sheet name="Isometric Calculations - d " sheetId="3" r:id="rId3"/>
    <sheet name="hkl Table" sheetId="4" r:id="rId4"/>
    <sheet name="N Table" sheetId="5" r:id="rId5"/>
    <sheet name="X-Ray Tubes" sheetId="6" r:id="rId6"/>
    <sheet name="N Lookup" sheetId="7" r:id="rId7"/>
  </sheets>
  <definedNames>
    <definedName name="_xlnm.Print_Area" localSheetId="3">'hkl Table'!$A$1:$O$170</definedName>
    <definedName name="_xlnm.Print_Area" localSheetId="0">'Input'!$A$1:$H$101</definedName>
    <definedName name="_xlnm.Print_Area" localSheetId="4">'N Table'!$A$1:$G$169</definedName>
    <definedName name="_xlnm.Print_Titles" localSheetId="3">'hkl Table'!$1:$2</definedName>
    <definedName name="_xlnm.Print_Titles" localSheetId="0">'Input'!$10:$11</definedName>
    <definedName name="_xlnm.Print_Titles" localSheetId="1">'Isometric Calculations'!$1:$3</definedName>
    <definedName name="_xlnm.Print_Titles" localSheetId="2">'Isometric Calculations - d '!$1:$3</definedName>
    <definedName name="_xlnm.Print_Titles" localSheetId="4">'N Table'!$1:$2</definedName>
  </definedNames>
  <calcPr fullCalcOnLoad="1"/>
</workbook>
</file>

<file path=xl/sharedStrings.xml><?xml version="1.0" encoding="utf-8"?>
<sst xmlns="http://schemas.openxmlformats.org/spreadsheetml/2006/main" count="260" uniqueCount="203">
  <si>
    <t>Center Front</t>
  </si>
  <si>
    <t>Center Back</t>
  </si>
  <si>
    <t>Film Number</t>
  </si>
  <si>
    <t>Sample</t>
  </si>
  <si>
    <t>Radiation</t>
  </si>
  <si>
    <t>Cu</t>
  </si>
  <si>
    <t>Calculate Center of Back Reflections</t>
  </si>
  <si>
    <t>Distance</t>
  </si>
  <si>
    <t>Corrected</t>
  </si>
  <si>
    <t>d</t>
  </si>
  <si>
    <t>Intensity</t>
  </si>
  <si>
    <t xml:space="preserve">X-Ray Tubes </t>
  </si>
  <si>
    <t>Uncorrected</t>
  </si>
  <si>
    <r>
      <t>2</t>
    </r>
    <r>
      <rPr>
        <sz val="10"/>
        <rFont val="Symbol"/>
        <family val="1"/>
      </rPr>
      <t>q</t>
    </r>
  </si>
  <si>
    <t>(mm)</t>
  </si>
  <si>
    <t>Code</t>
  </si>
  <si>
    <t>Number</t>
  </si>
  <si>
    <t>Line</t>
  </si>
  <si>
    <r>
      <t>K</t>
    </r>
    <r>
      <rPr>
        <sz val="10"/>
        <rFont val="Symbol"/>
        <family val="1"/>
      </rPr>
      <t>a</t>
    </r>
  </si>
  <si>
    <r>
      <t>K</t>
    </r>
    <r>
      <rPr>
        <sz val="10"/>
        <rFont val="Symbol"/>
        <family val="1"/>
      </rPr>
      <t>a</t>
    </r>
    <r>
      <rPr>
        <vertAlign val="subscript"/>
        <sz val="10"/>
        <rFont val="Symbol"/>
        <family val="1"/>
      </rPr>
      <t>1</t>
    </r>
  </si>
  <si>
    <r>
      <t>K</t>
    </r>
    <r>
      <rPr>
        <sz val="10"/>
        <rFont val="Symbol"/>
        <family val="1"/>
      </rPr>
      <t>a</t>
    </r>
    <r>
      <rPr>
        <vertAlign val="subscript"/>
        <sz val="10"/>
        <rFont val="Symbol"/>
        <family val="1"/>
      </rPr>
      <t>2</t>
    </r>
  </si>
  <si>
    <t xml:space="preserve">   Correction Factor</t>
  </si>
  <si>
    <t>Center of Front Reflection Calculation</t>
  </si>
  <si>
    <t>h</t>
  </si>
  <si>
    <t>k</t>
  </si>
  <si>
    <t>l</t>
  </si>
  <si>
    <r>
      <t>a</t>
    </r>
    <r>
      <rPr>
        <sz val="10"/>
        <rFont val="Symbol"/>
        <family val="1"/>
      </rPr>
      <t>°</t>
    </r>
  </si>
  <si>
    <r>
      <t>d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line1</t>
    </r>
    <r>
      <rPr>
        <sz val="10"/>
        <rFont val="Arial"/>
        <family val="0"/>
      </rPr>
      <t>/</t>
    </r>
    <r>
      <rPr>
        <i/>
        <sz val="10"/>
        <rFont val="Arial"/>
        <family val="2"/>
      </rPr>
      <t>d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</t>
    </r>
  </si>
  <si>
    <r>
      <t xml:space="preserve">Average </t>
    </r>
    <r>
      <rPr>
        <i/>
        <sz val="10"/>
        <rFont val="Arial"/>
        <family val="2"/>
      </rPr>
      <t>a</t>
    </r>
    <r>
      <rPr>
        <sz val="10"/>
        <rFont val="Symbol"/>
        <family val="1"/>
      </rPr>
      <t>°</t>
    </r>
  </si>
  <si>
    <t>Active Tube</t>
  </si>
  <si>
    <t>Copper</t>
  </si>
  <si>
    <t>Iron</t>
  </si>
  <si>
    <t>Molybenum</t>
  </si>
  <si>
    <t>Cobalt</t>
  </si>
  <si>
    <r>
      <t>K</t>
    </r>
    <r>
      <rPr>
        <sz val="10"/>
        <rFont val="Symbol"/>
        <family val="1"/>
      </rPr>
      <t>b</t>
    </r>
  </si>
  <si>
    <t>Chromium</t>
  </si>
  <si>
    <t>Cr</t>
  </si>
  <si>
    <t>Co</t>
  </si>
  <si>
    <t>Fe</t>
  </si>
  <si>
    <t>Mo</t>
  </si>
  <si>
    <t>Extrapolation</t>
  </si>
  <si>
    <t>Function</t>
  </si>
  <si>
    <t>q</t>
  </si>
  <si>
    <t>Degrees</t>
  </si>
  <si>
    <t>N</t>
  </si>
  <si>
    <t>hkl</t>
  </si>
  <si>
    <t>10,00</t>
  </si>
  <si>
    <t>10,10</t>
  </si>
  <si>
    <t>10,11</t>
  </si>
  <si>
    <t>10,20</t>
  </si>
  <si>
    <t>10,21</t>
  </si>
  <si>
    <t>10,22</t>
  </si>
  <si>
    <t>10,30</t>
  </si>
  <si>
    <t>10,31</t>
  </si>
  <si>
    <t>10,32</t>
  </si>
  <si>
    <t>10,40</t>
  </si>
  <si>
    <t>10,41</t>
  </si>
  <si>
    <t>10,33</t>
  </si>
  <si>
    <t>10,42</t>
  </si>
  <si>
    <t>11,00</t>
  </si>
  <si>
    <t>11,10</t>
  </si>
  <si>
    <t>11,11</t>
  </si>
  <si>
    <t>11,20</t>
  </si>
  <si>
    <t>10,50</t>
  </si>
  <si>
    <t>10,43</t>
  </si>
  <si>
    <t>11,21</t>
  </si>
  <si>
    <t>10,51</t>
  </si>
  <si>
    <t>11,22</t>
  </si>
  <si>
    <t>10,52</t>
  </si>
  <si>
    <t>11,30</t>
  </si>
  <si>
    <t>11,31</t>
  </si>
  <si>
    <t>10,44</t>
  </si>
  <si>
    <t>11,32</t>
  </si>
  <si>
    <t>10,53</t>
  </si>
  <si>
    <t>10,60</t>
  </si>
  <si>
    <t>11,40</t>
  </si>
  <si>
    <t>10,61</t>
  </si>
  <si>
    <t>11,41</t>
  </si>
  <si>
    <t>11,33</t>
  </si>
  <si>
    <t>10,62</t>
  </si>
  <si>
    <t>11,42</t>
  </si>
  <si>
    <t>10,54</t>
  </si>
  <si>
    <t>12,00</t>
  </si>
  <si>
    <t>12,10</t>
  </si>
  <si>
    <t>10,63</t>
  </si>
  <si>
    <t>12,11</t>
  </si>
  <si>
    <t>11,43</t>
  </si>
  <si>
    <t>11,51</t>
  </si>
  <si>
    <t>12,20</t>
  </si>
  <si>
    <t>12,21</t>
  </si>
  <si>
    <t>10,70</t>
  </si>
  <si>
    <t>11,52</t>
  </si>
  <si>
    <t>10,71</t>
  </si>
  <si>
    <t>10,55</t>
  </si>
  <si>
    <t>12,22</t>
  </si>
  <si>
    <t>10,64</t>
  </si>
  <si>
    <t>12,30</t>
  </si>
  <si>
    <t>11,44</t>
  </si>
  <si>
    <t>10,72</t>
  </si>
  <si>
    <t>12,31</t>
  </si>
  <si>
    <t>11,53</t>
  </si>
  <si>
    <t>12,32</t>
  </si>
  <si>
    <t>11,60</t>
  </si>
  <si>
    <t>11,61</t>
  </si>
  <si>
    <t>10,73</t>
  </si>
  <si>
    <t>12,40</t>
  </si>
  <si>
    <t>12,41</t>
  </si>
  <si>
    <t>11,62</t>
  </si>
  <si>
    <t>10,65</t>
  </si>
  <si>
    <t>12,33</t>
  </si>
  <si>
    <t>11,54</t>
  </si>
  <si>
    <t>12,42</t>
  </si>
  <si>
    <t>10,80</t>
  </si>
  <si>
    <t>10,81</t>
  </si>
  <si>
    <t>10,74</t>
  </si>
  <si>
    <t>11,63</t>
  </si>
  <si>
    <t>10,82</t>
  </si>
  <si>
    <t>13,00</t>
  </si>
  <si>
    <t>12,50</t>
  </si>
  <si>
    <t>12,43</t>
  </si>
  <si>
    <t>13,11</t>
  </si>
  <si>
    <t>12,51</t>
  </si>
  <si>
    <t>11,70</t>
  </si>
  <si>
    <t>11,71</t>
  </si>
  <si>
    <t>11,55</t>
  </si>
  <si>
    <t>10,66</t>
  </si>
  <si>
    <t>13,20</t>
  </si>
  <si>
    <t>12,52</t>
  </si>
  <si>
    <t>11,64</t>
  </si>
  <si>
    <t>10,83</t>
  </si>
  <si>
    <t>13,21</t>
  </si>
  <si>
    <t>11,72</t>
  </si>
  <si>
    <t>10,75</t>
  </si>
  <si>
    <t>12,44</t>
  </si>
  <si>
    <t>13,22</t>
  </si>
  <si>
    <t>13,30</t>
  </si>
  <si>
    <t>12,53</t>
  </si>
  <si>
    <t>13,31</t>
  </si>
  <si>
    <t>11,73</t>
  </si>
  <si>
    <t>12,60</t>
  </si>
  <si>
    <t>10,84</t>
  </si>
  <si>
    <t>12,61</t>
  </si>
  <si>
    <t>10,90</t>
  </si>
  <si>
    <t>13,32</t>
  </si>
  <si>
    <t>11,65</t>
  </si>
  <si>
    <t>10,91</t>
  </si>
  <si>
    <t>12,62</t>
  </si>
  <si>
    <t>13,40</t>
  </si>
  <si>
    <t>12,54</t>
  </si>
  <si>
    <t>11,80</t>
  </si>
  <si>
    <t>10,92</t>
  </si>
  <si>
    <t>10,76</t>
  </si>
  <si>
    <t>13,41</t>
  </si>
  <si>
    <t>11,81</t>
  </si>
  <si>
    <t>11,74</t>
  </si>
  <si>
    <t>13,33</t>
  </si>
  <si>
    <t>13,42</t>
  </si>
  <si>
    <t>12,63</t>
  </si>
  <si>
    <t>11,82</t>
  </si>
  <si>
    <t>10,85</t>
  </si>
  <si>
    <t>10,93</t>
  </si>
  <si>
    <t>12,70</t>
  </si>
  <si>
    <t>11,66</t>
  </si>
  <si>
    <t>13,50</t>
  </si>
  <si>
    <t>13,43</t>
  </si>
  <si>
    <t>12,71</t>
  </si>
  <si>
    <t>12,55</t>
  </si>
  <si>
    <t>11,83</t>
  </si>
  <si>
    <t>13,51</t>
  </si>
  <si>
    <t>11,75</t>
  </si>
  <si>
    <t>14,00</t>
  </si>
  <si>
    <t>12,64</t>
  </si>
  <si>
    <t>14,10</t>
  </si>
  <si>
    <t>12,72</t>
  </si>
  <si>
    <t>10,94</t>
  </si>
  <si>
    <t>14,11</t>
  </si>
  <si>
    <t>13,52</t>
  </si>
  <si>
    <t>10,77</t>
  </si>
  <si>
    <t>14,20</t>
  </si>
  <si>
    <t>10,10,0</t>
  </si>
  <si>
    <t>10,86</t>
  </si>
  <si>
    <t>Camera circumference = 180 or 360.</t>
  </si>
  <si>
    <t>Radiation Codes</t>
  </si>
  <si>
    <r>
      <t>K</t>
    </r>
    <r>
      <rPr>
        <sz val="10"/>
        <rFont val="Symbol"/>
        <family val="1"/>
      </rPr>
      <t>a</t>
    </r>
    <r>
      <rPr>
        <vertAlign val="subscript"/>
        <sz val="10"/>
        <rFont val="Arial"/>
        <family val="2"/>
      </rPr>
      <t>1</t>
    </r>
  </si>
  <si>
    <r>
      <t>K</t>
    </r>
    <r>
      <rPr>
        <sz val="10"/>
        <rFont val="Symbol"/>
        <family val="1"/>
      </rPr>
      <t>a</t>
    </r>
    <r>
      <rPr>
        <vertAlign val="subscript"/>
        <sz val="10"/>
        <rFont val="Arial"/>
        <family val="2"/>
      </rPr>
      <t>2</t>
    </r>
  </si>
  <si>
    <t>Cu, Co, Cr, Fe, Mo</t>
  </si>
  <si>
    <t>Radiation:</t>
  </si>
  <si>
    <t>Å</t>
  </si>
  <si>
    <r>
      <t>Å</t>
    </r>
    <r>
      <rPr>
        <vertAlign val="superscript"/>
        <sz val="10"/>
        <rFont val="Arial"/>
        <family val="2"/>
      </rPr>
      <t>3</t>
    </r>
  </si>
  <si>
    <t xml:space="preserve">  Unit cell volume:</t>
  </si>
  <si>
    <r>
      <t xml:space="preserve">  based upon average </t>
    </r>
    <r>
      <rPr>
        <i/>
        <sz val="10"/>
        <rFont val="Arial"/>
        <family val="2"/>
      </rPr>
      <t>a</t>
    </r>
    <r>
      <rPr>
        <sz val="10"/>
        <rFont val="Symbol"/>
        <family val="1"/>
      </rPr>
      <t>°</t>
    </r>
  </si>
  <si>
    <t>NOTES</t>
  </si>
  <si>
    <t>I</t>
  </si>
  <si>
    <t>F</t>
  </si>
  <si>
    <t>P</t>
  </si>
  <si>
    <r>
      <t>a</t>
    </r>
    <r>
      <rPr>
        <sz val="10"/>
        <rFont val="Symbol"/>
        <family val="1"/>
      </rPr>
      <t>° (</t>
    </r>
    <r>
      <rPr>
        <sz val="10"/>
        <rFont val="Times New Roman"/>
        <family val="1"/>
      </rPr>
      <t>Å</t>
    </r>
    <r>
      <rPr>
        <sz val="10"/>
        <rFont val="Symbol"/>
        <family val="1"/>
      </rPr>
      <t>)</t>
    </r>
  </si>
  <si>
    <t>Front Line -n</t>
  </si>
  <si>
    <t>Front Line n</t>
  </si>
  <si>
    <t>Back Line n</t>
  </si>
  <si>
    <t>Back Line -n</t>
  </si>
  <si>
    <t>Film No.</t>
  </si>
  <si>
    <t>Space Lattice(s)</t>
  </si>
  <si>
    <t>Program revised October 12, 2009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</si>
</sst>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0.00000"/>
    <numFmt numFmtId="167" formatCode="0.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u val="single"/>
      <sz val="10"/>
      <name val="Arial"/>
      <family val="0"/>
    </font>
    <font>
      <i/>
      <sz val="10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vertAlign val="subscript"/>
      <sz val="10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1"/>
      <name val="Times New Roman"/>
      <family val="1"/>
    </font>
    <font>
      <b/>
      <sz val="11"/>
      <name val="CG Times"/>
      <family val="0"/>
    </font>
    <font>
      <b/>
      <i/>
      <sz val="11"/>
      <name val="CG Times"/>
      <family val="0"/>
    </font>
    <font>
      <sz val="11"/>
      <name val="CG Times"/>
      <family val="0"/>
    </font>
    <font>
      <b/>
      <u val="single"/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0"/>
    </font>
    <font>
      <sz val="18"/>
      <color indexed="8"/>
      <name val="Arial"/>
      <family val="0"/>
    </font>
    <font>
      <b/>
      <sz val="18"/>
      <color indexed="8"/>
      <name val="Arial"/>
      <family val="0"/>
    </font>
    <font>
      <b/>
      <sz val="18"/>
      <color indexed="8"/>
      <name val="Symbo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/>
      <right/>
      <top/>
      <bottom style="thick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/>
    </xf>
    <xf numFmtId="2" fontId="0" fillId="33" borderId="0" xfId="0" applyNumberFormat="1" applyFill="1" applyAlignment="1">
      <alignment/>
    </xf>
    <xf numFmtId="1" fontId="0" fillId="0" borderId="0" xfId="0" applyNumberFormat="1" applyFill="1" applyAlignment="1" applyProtection="1">
      <alignment horizontal="center"/>
      <protection locked="0"/>
    </xf>
    <xf numFmtId="166" fontId="0" fillId="33" borderId="0" xfId="0" applyNumberFormat="1" applyFill="1" applyAlignment="1">
      <alignment/>
    </xf>
    <xf numFmtId="166" fontId="0" fillId="33" borderId="0" xfId="0" applyNumberFormat="1" applyFill="1" applyAlignment="1">
      <alignment horizontal="center"/>
    </xf>
    <xf numFmtId="0" fontId="6" fillId="33" borderId="0" xfId="0" applyFont="1" applyFill="1" applyAlignment="1">
      <alignment horizontal="right"/>
    </xf>
    <xf numFmtId="165" fontId="0" fillId="33" borderId="0" xfId="0" applyNumberForma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167" fontId="0" fillId="33" borderId="0" xfId="0" applyNumberFormat="1" applyFill="1" applyAlignment="1">
      <alignment/>
    </xf>
    <xf numFmtId="167" fontId="0" fillId="33" borderId="16" xfId="0" applyNumberFormat="1" applyFill="1" applyBorder="1" applyAlignment="1">
      <alignment/>
    </xf>
    <xf numFmtId="167" fontId="0" fillId="33" borderId="17" xfId="0" applyNumberFormat="1" applyFill="1" applyBorder="1" applyAlignment="1">
      <alignment/>
    </xf>
    <xf numFmtId="0" fontId="0" fillId="33" borderId="18" xfId="0" applyFill="1" applyBorder="1" applyAlignment="1">
      <alignment/>
    </xf>
    <xf numFmtId="167" fontId="0" fillId="33" borderId="19" xfId="0" applyNumberFormat="1" applyFill="1" applyBorder="1" applyAlignment="1">
      <alignment/>
    </xf>
    <xf numFmtId="167" fontId="0" fillId="33" borderId="20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10" fillId="0" borderId="0" xfId="0" applyFont="1" applyAlignment="1">
      <alignment horizontal="center"/>
    </xf>
    <xf numFmtId="0" fontId="11" fillId="33" borderId="19" xfId="0" applyFont="1" applyFill="1" applyBorder="1" applyAlignment="1">
      <alignment horizontal="center" vertical="top" wrapText="1"/>
    </xf>
    <xf numFmtId="0" fontId="12" fillId="33" borderId="19" xfId="0" applyFont="1" applyFill="1" applyBorder="1" applyAlignment="1">
      <alignment horizontal="center" vertical="top" wrapText="1"/>
    </xf>
    <xf numFmtId="0" fontId="13" fillId="33" borderId="14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horizontal="center" vertical="top" wrapText="1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NumberFormat="1" applyFill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/>
    </xf>
    <xf numFmtId="0" fontId="0" fillId="34" borderId="0" xfId="0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" fontId="0" fillId="34" borderId="0" xfId="0" applyNumberForma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21" xfId="0" applyFill="1" applyBorder="1" applyAlignment="1">
      <alignment horizontal="center"/>
    </xf>
    <xf numFmtId="0" fontId="6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6" xfId="0" applyFill="1" applyBorder="1" applyAlignment="1">
      <alignment/>
    </xf>
    <xf numFmtId="2" fontId="0" fillId="34" borderId="23" xfId="0" applyNumberFormat="1" applyFill="1" applyBorder="1" applyAlignment="1">
      <alignment/>
    </xf>
    <xf numFmtId="0" fontId="0" fillId="34" borderId="17" xfId="0" applyFill="1" applyBorder="1" applyAlignment="1">
      <alignment/>
    </xf>
    <xf numFmtId="165" fontId="0" fillId="34" borderId="23" xfId="0" applyNumberForma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0" xfId="0" applyFill="1" applyBorder="1" applyAlignment="1">
      <alignment/>
    </xf>
    <xf numFmtId="0" fontId="14" fillId="34" borderId="2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5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5" xfId="0" applyFill="1" applyBorder="1" applyAlignment="1">
      <alignment horizontal="center"/>
    </xf>
    <xf numFmtId="164" fontId="0" fillId="0" borderId="0" xfId="0" applyNumberFormat="1" applyFill="1" applyAlignment="1" applyProtection="1">
      <alignment/>
      <protection locked="0"/>
    </xf>
    <xf numFmtId="2" fontId="0" fillId="33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15" fillId="33" borderId="0" xfId="0" applyFont="1" applyFill="1" applyAlignment="1">
      <alignment/>
    </xf>
    <xf numFmtId="0" fontId="13" fillId="0" borderId="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34" borderId="0" xfId="0" applyNumberFormat="1" applyFill="1" applyAlignment="1" applyProtection="1">
      <alignment horizontal="center"/>
      <protection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015"/>
          <c:w val="0.91575"/>
          <c:h val="0.94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'Isometric Calculations'!$J$5:$J$6</c:f>
              <c:strCache>
                <c:ptCount val="1"/>
                <c:pt idx="0">
                  <c:v>Extrapolation Function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'Isometric Calculations'!$J$7:$J$25</c:f>
              <c:numCache/>
            </c:numRef>
          </c:xVal>
          <c:yVal>
            <c:numRef>
              <c:f>'Isometric Calculations'!$H$7:$H$25</c:f>
              <c:numCache/>
            </c:numRef>
          </c:yVal>
          <c:smooth val="1"/>
        </c:ser>
        <c:axId val="40927979"/>
        <c:axId val="32807492"/>
      </c:scatterChart>
      <c:valAx>
        <c:axId val="4092797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Extrapolation Function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07492"/>
        <c:crosses val="autoZero"/>
        <c:crossBetween val="midCat"/>
        <c:dispUnits/>
      </c:valAx>
      <c:valAx>
        <c:axId val="328074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a°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27979"/>
        <c:crosses val="autoZero"/>
        <c:crossBetween val="midCat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1</xdr:row>
      <xdr:rowOff>66675</xdr:rowOff>
    </xdr:from>
    <xdr:to>
      <xdr:col>18</xdr:col>
      <xdr:colOff>581025</xdr:colOff>
      <xdr:row>49</xdr:row>
      <xdr:rowOff>76200</xdr:rowOff>
    </xdr:to>
    <xdr:graphicFrame>
      <xdr:nvGraphicFramePr>
        <xdr:cNvPr id="1" name="Chart 2"/>
        <xdr:cNvGraphicFramePr/>
      </xdr:nvGraphicFramePr>
      <xdr:xfrm>
        <a:off x="5686425" y="238125"/>
        <a:ext cx="5400675" cy="788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12.7109375" style="0" customWidth="1"/>
    <col min="2" max="2" width="10.57421875" style="0" customWidth="1"/>
    <col min="3" max="3" width="10.28125" style="0" customWidth="1"/>
    <col min="5" max="5" width="11.00390625" style="0" customWidth="1"/>
    <col min="6" max="6" width="9.8515625" style="0" customWidth="1"/>
    <col min="7" max="7" width="10.140625" style="0" customWidth="1"/>
    <col min="8" max="8" width="10.28125" style="2" customWidth="1"/>
    <col min="10" max="10" width="9.8515625" style="0" customWidth="1"/>
  </cols>
  <sheetData>
    <row r="1" spans="1:13" ht="13.5" thickBot="1">
      <c r="A1" s="5" t="s">
        <v>2</v>
      </c>
      <c r="B1" s="94"/>
      <c r="C1" s="94"/>
      <c r="D1" s="94"/>
      <c r="E1" s="94"/>
      <c r="F1" s="5"/>
      <c r="G1" s="5" t="s">
        <v>4</v>
      </c>
      <c r="H1" s="29" t="s">
        <v>5</v>
      </c>
      <c r="I1" s="59"/>
      <c r="J1" s="60"/>
      <c r="K1" s="69" t="s">
        <v>191</v>
      </c>
      <c r="L1" s="61"/>
      <c r="M1" s="62"/>
    </row>
    <row r="2" spans="1:13" ht="12.75">
      <c r="A2" s="6"/>
      <c r="B2" s="70"/>
      <c r="C2" s="25"/>
      <c r="D2" s="25"/>
      <c r="E2" s="25"/>
      <c r="F2" s="5"/>
      <c r="G2" s="22" t="str">
        <f>IF(H2=180,"Camera Circumference.",IF(H2=360,"Camera Circumference.","INCORRECT"))</f>
        <v>Camera Circumference.</v>
      </c>
      <c r="H2" s="30">
        <v>180</v>
      </c>
      <c r="I2" s="63"/>
      <c r="J2" s="56"/>
      <c r="K2" s="56"/>
      <c r="L2" s="56"/>
      <c r="M2" s="64"/>
    </row>
    <row r="3" spans="1:13" ht="13.5" thickBot="1">
      <c r="A3" s="5" t="s">
        <v>3</v>
      </c>
      <c r="B3" s="94"/>
      <c r="C3" s="94"/>
      <c r="D3" s="94"/>
      <c r="E3" s="94"/>
      <c r="F3" s="5" t="s">
        <v>21</v>
      </c>
      <c r="G3" s="22"/>
      <c r="H3" s="23" t="str">
        <f>IF(F8&gt;0,H2/(F8-B8)/2,"NONE")</f>
        <v>NONE</v>
      </c>
      <c r="I3" s="65"/>
      <c r="J3" s="55" t="s">
        <v>181</v>
      </c>
      <c r="K3" s="56"/>
      <c r="L3" s="56"/>
      <c r="M3" s="64"/>
    </row>
    <row r="4" spans="1:13" ht="12.75">
      <c r="A4" s="6"/>
      <c r="B4" s="25"/>
      <c r="C4" s="25"/>
      <c r="D4" s="25"/>
      <c r="E4" s="25"/>
      <c r="F4" s="6"/>
      <c r="G4" s="6"/>
      <c r="H4" s="7"/>
      <c r="I4" s="66"/>
      <c r="J4" s="56"/>
      <c r="K4" s="56"/>
      <c r="L4" s="56"/>
      <c r="M4" s="64"/>
    </row>
    <row r="5" spans="1:13" ht="12.75">
      <c r="A5" s="5" t="s">
        <v>22</v>
      </c>
      <c r="B5" s="5"/>
      <c r="C5" s="5"/>
      <c r="D5" s="5"/>
      <c r="E5" s="5" t="s">
        <v>6</v>
      </c>
      <c r="F5" s="5"/>
      <c r="G5" s="5"/>
      <c r="H5" s="24"/>
      <c r="I5" s="66"/>
      <c r="J5" s="55" t="s">
        <v>186</v>
      </c>
      <c r="K5" s="56" t="s">
        <v>185</v>
      </c>
      <c r="L5" s="56"/>
      <c r="M5" s="64"/>
    </row>
    <row r="6" spans="1:13" ht="12.75">
      <c r="A6" s="6" t="s">
        <v>197</v>
      </c>
      <c r="B6" s="31"/>
      <c r="C6" s="6"/>
      <c r="D6" s="6"/>
      <c r="E6" s="6" t="s">
        <v>198</v>
      </c>
      <c r="F6" s="31"/>
      <c r="G6" s="6"/>
      <c r="H6" s="7"/>
      <c r="I6" s="66"/>
      <c r="J6" s="56"/>
      <c r="K6" s="56"/>
      <c r="L6" s="56"/>
      <c r="M6" s="64"/>
    </row>
    <row r="7" spans="1:13" ht="12.75">
      <c r="A7" s="6" t="s">
        <v>196</v>
      </c>
      <c r="B7" s="31"/>
      <c r="C7" s="6"/>
      <c r="D7" s="6"/>
      <c r="E7" s="6" t="s">
        <v>199</v>
      </c>
      <c r="F7" s="31"/>
      <c r="G7" s="6"/>
      <c r="H7" s="7"/>
      <c r="I7" s="66"/>
      <c r="J7" s="55" t="s">
        <v>182</v>
      </c>
      <c r="K7" s="56"/>
      <c r="L7" s="56"/>
      <c r="M7" s="64"/>
    </row>
    <row r="8" spans="1:13" ht="12.75">
      <c r="A8" s="6" t="s">
        <v>0</v>
      </c>
      <c r="B8" s="18">
        <f>(B6+B7)/2</f>
        <v>0</v>
      </c>
      <c r="C8" s="6"/>
      <c r="D8" s="6"/>
      <c r="E8" s="6" t="s">
        <v>1</v>
      </c>
      <c r="F8" s="18">
        <f>(F7+F6)/2</f>
        <v>0</v>
      </c>
      <c r="G8" s="6"/>
      <c r="H8" s="7"/>
      <c r="I8" s="66"/>
      <c r="J8" s="57">
        <v>0</v>
      </c>
      <c r="K8" s="54" t="s">
        <v>18</v>
      </c>
      <c r="L8" s="56"/>
      <c r="M8" s="64"/>
    </row>
    <row r="9" spans="1:13" ht="16.5" thickBot="1">
      <c r="A9" s="25"/>
      <c r="B9" s="26"/>
      <c r="C9" s="25"/>
      <c r="D9" s="25"/>
      <c r="E9" s="25"/>
      <c r="F9" s="26"/>
      <c r="G9" s="25"/>
      <c r="H9" s="26"/>
      <c r="I9" s="66"/>
      <c r="J9" s="57">
        <v>1</v>
      </c>
      <c r="K9" s="54" t="s">
        <v>183</v>
      </c>
      <c r="L9" s="56"/>
      <c r="M9" s="64"/>
    </row>
    <row r="10" spans="1:13" ht="16.5" thickTop="1">
      <c r="A10" s="9" t="s">
        <v>17</v>
      </c>
      <c r="B10" s="9" t="s">
        <v>7</v>
      </c>
      <c r="C10" s="9" t="s">
        <v>4</v>
      </c>
      <c r="D10" s="9" t="s">
        <v>4</v>
      </c>
      <c r="E10" s="9" t="s">
        <v>12</v>
      </c>
      <c r="F10" s="27" t="s">
        <v>8</v>
      </c>
      <c r="G10" s="10" t="s">
        <v>9</v>
      </c>
      <c r="H10" s="28" t="s">
        <v>10</v>
      </c>
      <c r="I10" s="66"/>
      <c r="J10" s="57">
        <v>2</v>
      </c>
      <c r="K10" s="54" t="s">
        <v>184</v>
      </c>
      <c r="L10" s="56"/>
      <c r="M10" s="64"/>
    </row>
    <row r="11" spans="1:13" ht="13.5" thickBot="1">
      <c r="A11" s="14" t="s">
        <v>16</v>
      </c>
      <c r="B11" s="15" t="s">
        <v>14</v>
      </c>
      <c r="C11" s="14" t="s">
        <v>15</v>
      </c>
      <c r="D11" s="14"/>
      <c r="E11" s="14" t="s">
        <v>13</v>
      </c>
      <c r="F11" s="14" t="s">
        <v>13</v>
      </c>
      <c r="G11" s="14"/>
      <c r="H11" s="14"/>
      <c r="I11" s="66"/>
      <c r="J11" s="57">
        <v>3</v>
      </c>
      <c r="K11" s="54" t="s">
        <v>34</v>
      </c>
      <c r="L11" s="56"/>
      <c r="M11" s="64"/>
    </row>
    <row r="12" spans="1:13" ht="13.5" thickTop="1">
      <c r="A12" s="7">
        <v>1</v>
      </c>
      <c r="B12" s="31"/>
      <c r="C12" s="29"/>
      <c r="D12" s="7" t="str">
        <f aca="true" t="shared" si="0" ref="D12:D43">IF(C12="","NO RAD.",IF(C12=0,$K$8,IF(C12=1,$K$9,IF(C12=2,$K$10,IF(C12=3,$K$11,"ERROR")))))</f>
        <v>NO RAD.</v>
      </c>
      <c r="E12" s="18">
        <f>IF(B12&gt;0,B12-$B$8,"")</f>
      </c>
      <c r="F12" s="18">
        <f>IF(B12&gt;0,IF($H$3&lt;&gt;"NONE",E12*$H$3,E12),"")</f>
      </c>
      <c r="G12" s="8">
        <f>IF(AND(B12&gt;0,D12&lt;&gt;"ERROR"),IF(C12="","",IF(C12=0,'X-Ray Tubes'!$B$3/(2*SIN(RADIANS(F12/2))),IF(C12=1,'X-Ray Tubes'!$B$4/(2*SIN(RADIANS(F12/2))),'X-Ray Tubes'!$B$5/(2*SIN(RADIANS(F12/2)))))),"")</f>
      </c>
      <c r="H12" s="19"/>
      <c r="I12" s="67"/>
      <c r="J12" s="58"/>
      <c r="K12" s="58"/>
      <c r="L12" s="58"/>
      <c r="M12" s="68"/>
    </row>
    <row r="13" spans="1:8" ht="12.75">
      <c r="A13" s="7">
        <v>2</v>
      </c>
      <c r="B13" s="31"/>
      <c r="C13" s="29"/>
      <c r="D13" s="7" t="str">
        <f t="shared" si="0"/>
        <v>NO RAD.</v>
      </c>
      <c r="E13" s="18">
        <f aca="true" t="shared" si="1" ref="E13:E76">IF(B13&gt;0,B13-$B$8,"")</f>
      </c>
      <c r="F13" s="18">
        <f aca="true" t="shared" si="2" ref="F13:F76">IF(B13&gt;0,IF($H$3&lt;&gt;"NONE",E13*$H$3,E13),"")</f>
      </c>
      <c r="G13" s="8">
        <f>IF(AND(B13&gt;0,D13&lt;&gt;"ERROR"),IF(C13="","",IF(C13=0,'X-Ray Tubes'!$B$3/(2*SIN(RADIANS(F13/2))),IF(C13=1,'X-Ray Tubes'!$B$4/(2*SIN(RADIANS(F13/2))),'X-Ray Tubes'!$B$5/(2*SIN(RADIANS(F13/2)))))),"")</f>
      </c>
      <c r="H13" s="19"/>
    </row>
    <row r="14" spans="1:9" ht="12.75">
      <c r="A14" s="7">
        <v>3</v>
      </c>
      <c r="B14" s="31"/>
      <c r="C14" s="29"/>
      <c r="D14" s="7" t="str">
        <f t="shared" si="0"/>
        <v>NO RAD.</v>
      </c>
      <c r="E14" s="18">
        <f t="shared" si="1"/>
      </c>
      <c r="F14" s="18">
        <f t="shared" si="2"/>
      </c>
      <c r="G14" s="8">
        <f>IF(AND(B14&gt;0,D14&lt;&gt;"ERROR"),IF(C14="","",IF(C14=0,'X-Ray Tubes'!$B$3/(2*SIN(RADIANS(F14/2))),IF(C14=1,'X-Ray Tubes'!$B$4/(2*SIN(RADIANS(F14/2))),'X-Ray Tubes'!$B$5/(2*SIN(RADIANS(F14/2)))))),"")</f>
      </c>
      <c r="H14" s="19"/>
      <c r="I14" t="s">
        <v>202</v>
      </c>
    </row>
    <row r="15" spans="1:8" ht="12.75">
      <c r="A15" s="7">
        <v>4</v>
      </c>
      <c r="B15" s="31"/>
      <c r="C15" s="29"/>
      <c r="D15" s="7" t="str">
        <f t="shared" si="0"/>
        <v>NO RAD.</v>
      </c>
      <c r="E15" s="18">
        <f t="shared" si="1"/>
      </c>
      <c r="F15" s="18">
        <f t="shared" si="2"/>
      </c>
      <c r="G15" s="8">
        <f>IF(AND(B15&gt;0,D15&lt;&gt;"ERROR"),IF(C15="","",IF(C15=0,'X-Ray Tubes'!$B$3/(2*SIN(RADIANS(F15/2))),IF(C15=1,'X-Ray Tubes'!$B$4/(2*SIN(RADIANS(F15/2))),'X-Ray Tubes'!$B$5/(2*SIN(RADIANS(F15/2)))))),"")</f>
      </c>
      <c r="H15" s="19"/>
    </row>
    <row r="16" spans="1:8" ht="12.75">
      <c r="A16" s="7">
        <v>5</v>
      </c>
      <c r="B16" s="31"/>
      <c r="C16" s="29"/>
      <c r="D16" s="7" t="str">
        <f t="shared" si="0"/>
        <v>NO RAD.</v>
      </c>
      <c r="E16" s="18">
        <f t="shared" si="1"/>
      </c>
      <c r="F16" s="18">
        <f t="shared" si="2"/>
      </c>
      <c r="G16" s="8">
        <f>IF(AND(B16&gt;0,D16&lt;&gt;"ERROR"),IF(C16="","",IF(C16=0,'X-Ray Tubes'!$B$3/(2*SIN(RADIANS(F16/2))),IF(C16=1,'X-Ray Tubes'!$B$4/(2*SIN(RADIANS(F16/2))),'X-Ray Tubes'!$B$5/(2*SIN(RADIANS(F16/2)))))),"")</f>
      </c>
      <c r="H16" s="19"/>
    </row>
    <row r="17" spans="1:8" ht="12.75">
      <c r="A17" s="7">
        <v>6</v>
      </c>
      <c r="B17" s="31"/>
      <c r="C17" s="29"/>
      <c r="D17" s="7" t="str">
        <f t="shared" si="0"/>
        <v>NO RAD.</v>
      </c>
      <c r="E17" s="18">
        <f t="shared" si="1"/>
      </c>
      <c r="F17" s="18">
        <f t="shared" si="2"/>
      </c>
      <c r="G17" s="8">
        <f>IF(AND(B17&gt;0,D17&lt;&gt;"ERROR"),IF(C17="","",IF(C17=0,'X-Ray Tubes'!$B$3/(2*SIN(RADIANS(F17/2))),IF(C17=1,'X-Ray Tubes'!$B$4/(2*SIN(RADIANS(F17/2))),'X-Ray Tubes'!$B$5/(2*SIN(RADIANS(F17/2)))))),"")</f>
      </c>
      <c r="H17" s="19"/>
    </row>
    <row r="18" spans="1:8" ht="12.75">
      <c r="A18" s="7">
        <v>7</v>
      </c>
      <c r="B18" s="31"/>
      <c r="C18" s="29"/>
      <c r="D18" s="7" t="str">
        <f t="shared" si="0"/>
        <v>NO RAD.</v>
      </c>
      <c r="E18" s="18">
        <f t="shared" si="1"/>
      </c>
      <c r="F18" s="18">
        <f t="shared" si="2"/>
      </c>
      <c r="G18" s="8">
        <f>IF(AND(B18&gt;0,D18&lt;&gt;"ERROR"),IF(C18="","",IF(C18=0,'X-Ray Tubes'!$B$3/(2*SIN(RADIANS(F18/2))),IF(C18=1,'X-Ray Tubes'!$B$4/(2*SIN(RADIANS(F18/2))),'X-Ray Tubes'!$B$5/(2*SIN(RADIANS(F18/2)))))),"")</f>
      </c>
      <c r="H18" s="19"/>
    </row>
    <row r="19" spans="1:8" ht="12.75">
      <c r="A19" s="7">
        <v>8</v>
      </c>
      <c r="B19" s="31"/>
      <c r="C19" s="29"/>
      <c r="D19" s="7" t="str">
        <f t="shared" si="0"/>
        <v>NO RAD.</v>
      </c>
      <c r="E19" s="18">
        <f t="shared" si="1"/>
      </c>
      <c r="F19" s="18">
        <f t="shared" si="2"/>
      </c>
      <c r="G19" s="8">
        <f>IF(AND(B19&gt;0,D19&lt;&gt;"ERROR"),IF(C19="","",IF(C19=0,'X-Ray Tubes'!$B$3/(2*SIN(RADIANS(F19/2))),IF(C19=1,'X-Ray Tubes'!$B$4/(2*SIN(RADIANS(F19/2))),'X-Ray Tubes'!$B$5/(2*SIN(RADIANS(F19/2)))))),"")</f>
      </c>
      <c r="H19" s="19"/>
    </row>
    <row r="20" spans="1:8" ht="12.75">
      <c r="A20" s="7">
        <v>9</v>
      </c>
      <c r="B20" s="31"/>
      <c r="C20" s="29"/>
      <c r="D20" s="7" t="str">
        <f t="shared" si="0"/>
        <v>NO RAD.</v>
      </c>
      <c r="E20" s="18">
        <f t="shared" si="1"/>
      </c>
      <c r="F20" s="18">
        <f t="shared" si="2"/>
      </c>
      <c r="G20" s="8">
        <f>IF(AND(B20&gt;0,D20&lt;&gt;"ERROR"),IF(C20="","",IF(C20=0,'X-Ray Tubes'!$B$3/(2*SIN(RADIANS(F20/2))),IF(C20=1,'X-Ray Tubes'!$B$4/(2*SIN(RADIANS(F20/2))),'X-Ray Tubes'!$B$5/(2*SIN(RADIANS(F20/2)))))),"")</f>
      </c>
      <c r="H20" s="19"/>
    </row>
    <row r="21" spans="1:8" ht="12.75">
      <c r="A21" s="7">
        <v>10</v>
      </c>
      <c r="B21" s="31"/>
      <c r="C21" s="29"/>
      <c r="D21" s="7" t="str">
        <f t="shared" si="0"/>
        <v>NO RAD.</v>
      </c>
      <c r="E21" s="18">
        <f t="shared" si="1"/>
      </c>
      <c r="F21" s="18">
        <f t="shared" si="2"/>
      </c>
      <c r="G21" s="8">
        <f>IF(AND(B21&gt;0,D21&lt;&gt;"ERROR"),IF(C21="","",IF(C21=0,'X-Ray Tubes'!$B$3/(2*SIN(RADIANS(F21/2))),IF(C21=1,'X-Ray Tubes'!$B$4/(2*SIN(RADIANS(F21/2))),'X-Ray Tubes'!$B$5/(2*SIN(RADIANS(F21/2)))))),"")</f>
      </c>
      <c r="H21" s="19"/>
    </row>
    <row r="22" spans="1:8" ht="12.75">
      <c r="A22" s="7">
        <v>11</v>
      </c>
      <c r="B22" s="31"/>
      <c r="C22" s="29"/>
      <c r="D22" s="7" t="str">
        <f t="shared" si="0"/>
        <v>NO RAD.</v>
      </c>
      <c r="E22" s="18">
        <f t="shared" si="1"/>
      </c>
      <c r="F22" s="18">
        <f t="shared" si="2"/>
      </c>
      <c r="G22" s="8">
        <f>IF(AND(B22&gt;0,D22&lt;&gt;"ERROR"),IF(C22="","",IF(C22=0,'X-Ray Tubes'!$B$3/(2*SIN(RADIANS(F22/2))),IF(C22=1,'X-Ray Tubes'!$B$4/(2*SIN(RADIANS(F22/2))),'X-Ray Tubes'!$B$5/(2*SIN(RADIANS(F22/2)))))),"")</f>
      </c>
      <c r="H22" s="19"/>
    </row>
    <row r="23" spans="1:8" ht="12.75">
      <c r="A23" s="7">
        <v>12</v>
      </c>
      <c r="B23" s="31"/>
      <c r="C23" s="29"/>
      <c r="D23" s="7" t="str">
        <f t="shared" si="0"/>
        <v>NO RAD.</v>
      </c>
      <c r="E23" s="18">
        <f t="shared" si="1"/>
      </c>
      <c r="F23" s="18">
        <f t="shared" si="2"/>
      </c>
      <c r="G23" s="8">
        <f>IF(AND(B23&gt;0,D23&lt;&gt;"ERROR"),IF(C23="","",IF(C23=0,'X-Ray Tubes'!$B$3/(2*SIN(RADIANS(F23/2))),IF(C23=1,'X-Ray Tubes'!$B$4/(2*SIN(RADIANS(F23/2))),'X-Ray Tubes'!$B$5/(2*SIN(RADIANS(F23/2)))))),"")</f>
      </c>
      <c r="H23" s="19"/>
    </row>
    <row r="24" spans="1:8" ht="12.75">
      <c r="A24" s="7">
        <v>13</v>
      </c>
      <c r="B24" s="31"/>
      <c r="C24" s="29"/>
      <c r="D24" s="7" t="str">
        <f t="shared" si="0"/>
        <v>NO RAD.</v>
      </c>
      <c r="E24" s="18">
        <f t="shared" si="1"/>
      </c>
      <c r="F24" s="18">
        <f t="shared" si="2"/>
      </c>
      <c r="G24" s="8">
        <f>IF(AND(B24&gt;0,D24&lt;&gt;"ERROR"),IF(C24="","",IF(C24=0,'X-Ray Tubes'!$B$3/(2*SIN(RADIANS(F24/2))),IF(C24=1,'X-Ray Tubes'!$B$4/(2*SIN(RADIANS(F24/2))),'X-Ray Tubes'!$B$5/(2*SIN(RADIANS(F24/2)))))),"")</f>
      </c>
      <c r="H24" s="19"/>
    </row>
    <row r="25" spans="1:8" ht="12.75">
      <c r="A25" s="7">
        <v>14</v>
      </c>
      <c r="B25" s="31"/>
      <c r="C25" s="29"/>
      <c r="D25" s="7" t="str">
        <f t="shared" si="0"/>
        <v>NO RAD.</v>
      </c>
      <c r="E25" s="18">
        <f t="shared" si="1"/>
      </c>
      <c r="F25" s="18">
        <f t="shared" si="2"/>
      </c>
      <c r="G25" s="8">
        <f>IF(AND(B25&gt;0,D25&lt;&gt;"ERROR"),IF(C25="","",IF(C25=0,'X-Ray Tubes'!$B$3/(2*SIN(RADIANS(F25/2))),IF(C25=1,'X-Ray Tubes'!$B$4/(2*SIN(RADIANS(F25/2))),'X-Ray Tubes'!$B$5/(2*SIN(RADIANS(F25/2)))))),"")</f>
      </c>
      <c r="H25" s="19"/>
    </row>
    <row r="26" spans="1:8" ht="12.75">
      <c r="A26" s="7">
        <v>15</v>
      </c>
      <c r="B26" s="31"/>
      <c r="C26" s="29"/>
      <c r="D26" s="7" t="str">
        <f t="shared" si="0"/>
        <v>NO RAD.</v>
      </c>
      <c r="E26" s="18">
        <f t="shared" si="1"/>
      </c>
      <c r="F26" s="18">
        <f t="shared" si="2"/>
      </c>
      <c r="G26" s="8">
        <f>IF(AND(B26&gt;0,D26&lt;&gt;"ERROR"),IF(C26="","",IF(C26=0,'X-Ray Tubes'!$B$3/(2*SIN(RADIANS(F26/2))),IF(C26=1,'X-Ray Tubes'!$B$4/(2*SIN(RADIANS(F26/2))),'X-Ray Tubes'!$B$5/(2*SIN(RADIANS(F26/2)))))),"")</f>
      </c>
      <c r="H26" s="19"/>
    </row>
    <row r="27" spans="1:8" ht="12.75">
      <c r="A27" s="7">
        <v>16</v>
      </c>
      <c r="B27" s="31"/>
      <c r="C27" s="29"/>
      <c r="D27" s="7" t="str">
        <f t="shared" si="0"/>
        <v>NO RAD.</v>
      </c>
      <c r="E27" s="18">
        <f t="shared" si="1"/>
      </c>
      <c r="F27" s="18">
        <f t="shared" si="2"/>
      </c>
      <c r="G27" s="8">
        <f>IF(AND(B27&gt;0,D27&lt;&gt;"ERROR"),IF(C27="","",IF(C27=0,'X-Ray Tubes'!$B$3/(2*SIN(RADIANS(F27/2))),IF(C27=1,'X-Ray Tubes'!$B$4/(2*SIN(RADIANS(F27/2))),'X-Ray Tubes'!$B$5/(2*SIN(RADIANS(F27/2)))))),"")</f>
      </c>
      <c r="H27" s="19"/>
    </row>
    <row r="28" spans="1:8" ht="12.75">
      <c r="A28" s="7">
        <v>17</v>
      </c>
      <c r="B28" s="31"/>
      <c r="C28" s="29"/>
      <c r="D28" s="7" t="str">
        <f t="shared" si="0"/>
        <v>NO RAD.</v>
      </c>
      <c r="E28" s="18">
        <f t="shared" si="1"/>
      </c>
      <c r="F28" s="18">
        <f t="shared" si="2"/>
      </c>
      <c r="G28" s="8">
        <f>IF(AND(B28&gt;0,D28&lt;&gt;"ERROR"),IF(C28="","",IF(C28=0,'X-Ray Tubes'!$B$3/(2*SIN(RADIANS(F28/2))),IF(C28=1,'X-Ray Tubes'!$B$4/(2*SIN(RADIANS(F28/2))),'X-Ray Tubes'!$B$5/(2*SIN(RADIANS(F28/2)))))),"")</f>
      </c>
      <c r="H28" s="19"/>
    </row>
    <row r="29" spans="1:8" ht="12.75">
      <c r="A29" s="7">
        <v>18</v>
      </c>
      <c r="B29" s="31"/>
      <c r="C29" s="29"/>
      <c r="D29" s="7" t="str">
        <f t="shared" si="0"/>
        <v>NO RAD.</v>
      </c>
      <c r="E29" s="18">
        <f t="shared" si="1"/>
      </c>
      <c r="F29" s="18">
        <f t="shared" si="2"/>
      </c>
      <c r="G29" s="8">
        <f>IF(AND(B29&gt;0,D29&lt;&gt;"ERROR"),IF(C29="","",IF(C29=0,'X-Ray Tubes'!$B$3/(2*SIN(RADIANS(F29/2))),IF(C29=1,'X-Ray Tubes'!$B$4/(2*SIN(RADIANS(F29/2))),'X-Ray Tubes'!$B$5/(2*SIN(RADIANS(F29/2)))))),"")</f>
      </c>
      <c r="H29" s="19"/>
    </row>
    <row r="30" spans="1:8" ht="12.75">
      <c r="A30" s="7">
        <v>19</v>
      </c>
      <c r="B30" s="31"/>
      <c r="C30" s="29"/>
      <c r="D30" s="7" t="str">
        <f t="shared" si="0"/>
        <v>NO RAD.</v>
      </c>
      <c r="E30" s="18">
        <f t="shared" si="1"/>
      </c>
      <c r="F30" s="18">
        <f t="shared" si="2"/>
      </c>
      <c r="G30" s="8">
        <f>IF(AND(B30&gt;0,D30&lt;&gt;"ERROR"),IF(C30="","",IF(C30=0,'X-Ray Tubes'!$B$3/(2*SIN(RADIANS(F30/2))),IF(C30=1,'X-Ray Tubes'!$B$4/(2*SIN(RADIANS(F30/2))),'X-Ray Tubes'!$B$5/(2*SIN(RADIANS(F30/2)))))),"")</f>
      </c>
      <c r="H30" s="19"/>
    </row>
    <row r="31" spans="1:8" ht="12.75">
      <c r="A31" s="7">
        <v>20</v>
      </c>
      <c r="B31" s="31"/>
      <c r="C31" s="29"/>
      <c r="D31" s="7" t="str">
        <f t="shared" si="0"/>
        <v>NO RAD.</v>
      </c>
      <c r="E31" s="18">
        <f t="shared" si="1"/>
      </c>
      <c r="F31" s="18">
        <f t="shared" si="2"/>
      </c>
      <c r="G31" s="8">
        <f>IF(AND(B31&gt;0,D31&lt;&gt;"ERROR"),IF(C31="","",IF(C31=0,'X-Ray Tubes'!$B$3/(2*SIN(RADIANS(F31/2))),IF(C31=1,'X-Ray Tubes'!$B$4/(2*SIN(RADIANS(F31/2))),'X-Ray Tubes'!$B$5/(2*SIN(RADIANS(F31/2)))))),"")</f>
      </c>
      <c r="H31" s="19"/>
    </row>
    <row r="32" spans="1:8" ht="12.75">
      <c r="A32" s="7">
        <v>21</v>
      </c>
      <c r="B32" s="31"/>
      <c r="C32" s="29"/>
      <c r="D32" s="7" t="str">
        <f t="shared" si="0"/>
        <v>NO RAD.</v>
      </c>
      <c r="E32" s="18">
        <f t="shared" si="1"/>
      </c>
      <c r="F32" s="18">
        <f t="shared" si="2"/>
      </c>
      <c r="G32" s="8">
        <f>IF(AND(B32&gt;0,D32&lt;&gt;"ERROR"),IF(C32="","",IF(C32=0,'X-Ray Tubes'!$B$3/(2*SIN(RADIANS(F32/2))),IF(C32=1,'X-Ray Tubes'!$B$4/(2*SIN(RADIANS(F32/2))),'X-Ray Tubes'!$B$5/(2*SIN(RADIANS(F32/2)))))),"")</f>
      </c>
      <c r="H32" s="29"/>
    </row>
    <row r="33" spans="1:8" ht="12.75">
      <c r="A33" s="7">
        <v>22</v>
      </c>
      <c r="B33" s="31"/>
      <c r="C33" s="29"/>
      <c r="D33" s="7" t="str">
        <f t="shared" si="0"/>
        <v>NO RAD.</v>
      </c>
      <c r="E33" s="18">
        <f t="shared" si="1"/>
      </c>
      <c r="F33" s="18">
        <f t="shared" si="2"/>
      </c>
      <c r="G33" s="8">
        <f>IF(AND(B33&gt;0,D33&lt;&gt;"ERROR"),IF(C33="","",IF(C33=0,'X-Ray Tubes'!$B$3/(2*SIN(RADIANS(F33/2))),IF(C33=1,'X-Ray Tubes'!$B$4/(2*SIN(RADIANS(F33/2))),'X-Ray Tubes'!$B$5/(2*SIN(RADIANS(F33/2)))))),"")</f>
      </c>
      <c r="H33" s="29"/>
    </row>
    <row r="34" spans="1:8" ht="12.75">
      <c r="A34" s="7">
        <v>23</v>
      </c>
      <c r="B34" s="31"/>
      <c r="C34" s="29"/>
      <c r="D34" s="7" t="str">
        <f t="shared" si="0"/>
        <v>NO RAD.</v>
      </c>
      <c r="E34" s="18">
        <f t="shared" si="1"/>
      </c>
      <c r="F34" s="18">
        <f t="shared" si="2"/>
      </c>
      <c r="G34" s="8">
        <f>IF(AND(B34&gt;0,D34&lt;&gt;"ERROR"),IF(C34="","",IF(C34=0,'X-Ray Tubes'!$B$3/(2*SIN(RADIANS(F34/2))),IF(C34=1,'X-Ray Tubes'!$B$4/(2*SIN(RADIANS(F34/2))),'X-Ray Tubes'!$B$5/(2*SIN(RADIANS(F34/2)))))),"")</f>
      </c>
      <c r="H34" s="29"/>
    </row>
    <row r="35" spans="1:8" ht="12.75">
      <c r="A35" s="7">
        <v>24</v>
      </c>
      <c r="B35" s="31"/>
      <c r="C35" s="29"/>
      <c r="D35" s="7" t="str">
        <f t="shared" si="0"/>
        <v>NO RAD.</v>
      </c>
      <c r="E35" s="18">
        <f t="shared" si="1"/>
      </c>
      <c r="F35" s="18">
        <f t="shared" si="2"/>
      </c>
      <c r="G35" s="8">
        <f>IF(AND(B35&gt;0,D35&lt;&gt;"ERROR"),IF(C35="","",IF(C35=0,'X-Ray Tubes'!$B$3/(2*SIN(RADIANS(F35/2))),IF(C35=1,'X-Ray Tubes'!$B$4/(2*SIN(RADIANS(F35/2))),'X-Ray Tubes'!$B$5/(2*SIN(RADIANS(F35/2)))))),"")</f>
      </c>
      <c r="H35" s="29"/>
    </row>
    <row r="36" spans="1:8" ht="12.75">
      <c r="A36" s="7">
        <v>25</v>
      </c>
      <c r="B36" s="31"/>
      <c r="C36" s="29"/>
      <c r="D36" s="7" t="str">
        <f t="shared" si="0"/>
        <v>NO RAD.</v>
      </c>
      <c r="E36" s="18">
        <f t="shared" si="1"/>
      </c>
      <c r="F36" s="18">
        <f t="shared" si="2"/>
      </c>
      <c r="G36" s="8">
        <f>IF(AND(B36&gt;0,D36&lt;&gt;"ERROR"),IF(C36="","",IF(C36=0,'X-Ray Tubes'!$B$3/(2*SIN(RADIANS(F36/2))),IF(C36=1,'X-Ray Tubes'!$B$4/(2*SIN(RADIANS(F36/2))),'X-Ray Tubes'!$B$5/(2*SIN(RADIANS(F36/2)))))),"")</f>
      </c>
      <c r="H36" s="29"/>
    </row>
    <row r="37" spans="1:8" ht="12.75">
      <c r="A37" s="7">
        <v>26</v>
      </c>
      <c r="B37" s="31"/>
      <c r="C37" s="29"/>
      <c r="D37" s="7" t="str">
        <f t="shared" si="0"/>
        <v>NO RAD.</v>
      </c>
      <c r="E37" s="18">
        <f t="shared" si="1"/>
      </c>
      <c r="F37" s="18">
        <f t="shared" si="2"/>
      </c>
      <c r="G37" s="8">
        <f>IF(AND(B37&gt;0,D37&lt;&gt;"ERROR"),IF(C37="","",IF(C37=0,'X-Ray Tubes'!$B$3/(2*SIN(RADIANS(F37/2))),IF(C37=1,'X-Ray Tubes'!$B$4/(2*SIN(RADIANS(F37/2))),'X-Ray Tubes'!$B$5/(2*SIN(RADIANS(F37/2)))))),"")</f>
      </c>
      <c r="H37" s="29"/>
    </row>
    <row r="38" spans="1:8" ht="12.75">
      <c r="A38" s="7">
        <v>27</v>
      </c>
      <c r="B38" s="31"/>
      <c r="C38" s="29"/>
      <c r="D38" s="7" t="str">
        <f t="shared" si="0"/>
        <v>NO RAD.</v>
      </c>
      <c r="E38" s="18">
        <f t="shared" si="1"/>
      </c>
      <c r="F38" s="18">
        <f t="shared" si="2"/>
      </c>
      <c r="G38" s="8">
        <f>IF(AND(B38&gt;0,D38&lt;&gt;"ERROR"),IF(C38="","",IF(C38=0,'X-Ray Tubes'!$B$3/(2*SIN(RADIANS(F38/2))),IF(C38=1,'X-Ray Tubes'!$B$4/(2*SIN(RADIANS(F38/2))),'X-Ray Tubes'!$B$5/(2*SIN(RADIANS(F38/2)))))),"")</f>
      </c>
      <c r="H38" s="29"/>
    </row>
    <row r="39" spans="1:8" ht="12.75">
      <c r="A39" s="7">
        <v>28</v>
      </c>
      <c r="B39" s="31"/>
      <c r="C39" s="29"/>
      <c r="D39" s="7" t="str">
        <f t="shared" si="0"/>
        <v>NO RAD.</v>
      </c>
      <c r="E39" s="18">
        <f t="shared" si="1"/>
      </c>
      <c r="F39" s="18">
        <f t="shared" si="2"/>
      </c>
      <c r="G39" s="8">
        <f>IF(AND(B39&gt;0,D39&lt;&gt;"ERROR"),IF(C39="","",IF(C39=0,'X-Ray Tubes'!$B$3/(2*SIN(RADIANS(F39/2))),IF(C39=1,'X-Ray Tubes'!$B$4/(2*SIN(RADIANS(F39/2))),'X-Ray Tubes'!$B$5/(2*SIN(RADIANS(F39/2)))))),"")</f>
      </c>
      <c r="H39" s="29"/>
    </row>
    <row r="40" spans="1:8" ht="12.75">
      <c r="A40" s="7">
        <v>29</v>
      </c>
      <c r="B40" s="31"/>
      <c r="C40" s="29"/>
      <c r="D40" s="7" t="str">
        <f t="shared" si="0"/>
        <v>NO RAD.</v>
      </c>
      <c r="E40" s="18">
        <f t="shared" si="1"/>
      </c>
      <c r="F40" s="18">
        <f t="shared" si="2"/>
      </c>
      <c r="G40" s="8">
        <f>IF(AND(B40&gt;0,D40&lt;&gt;"ERROR"),IF(C40="","",IF(C40=0,'X-Ray Tubes'!$B$3/(2*SIN(RADIANS(F40/2))),IF(C40=1,'X-Ray Tubes'!$B$4/(2*SIN(RADIANS(F40/2))),'X-Ray Tubes'!$B$5/(2*SIN(RADIANS(F40/2)))))),"")</f>
      </c>
      <c r="H40" s="29"/>
    </row>
    <row r="41" spans="1:8" ht="12.75">
      <c r="A41" s="7">
        <v>30</v>
      </c>
      <c r="B41" s="31"/>
      <c r="C41" s="29"/>
      <c r="D41" s="7" t="str">
        <f t="shared" si="0"/>
        <v>NO RAD.</v>
      </c>
      <c r="E41" s="18">
        <f t="shared" si="1"/>
      </c>
      <c r="F41" s="18">
        <f t="shared" si="2"/>
      </c>
      <c r="G41" s="8">
        <f>IF(AND(B41&gt;0,D41&lt;&gt;"ERROR"),IF(C41="","",IF(C41=0,'X-Ray Tubes'!$B$3/(2*SIN(RADIANS(F41/2))),IF(C41=1,'X-Ray Tubes'!$B$4/(2*SIN(RADIANS(F41/2))),'X-Ray Tubes'!$B$5/(2*SIN(RADIANS(F41/2)))))),"")</f>
      </c>
      <c r="H41" s="29"/>
    </row>
    <row r="42" spans="1:8" ht="12.75">
      <c r="A42" s="7">
        <v>31</v>
      </c>
      <c r="B42" s="31"/>
      <c r="C42" s="29"/>
      <c r="D42" s="7" t="str">
        <f t="shared" si="0"/>
        <v>NO RAD.</v>
      </c>
      <c r="E42" s="18">
        <f t="shared" si="1"/>
      </c>
      <c r="F42" s="18">
        <f t="shared" si="2"/>
      </c>
      <c r="G42" s="8">
        <f>IF(AND(B42&gt;0,D42&lt;&gt;"ERROR"),IF(C42="","",IF(C42=0,'X-Ray Tubes'!$B$3/(2*SIN(RADIANS(F42/2))),IF(C42=1,'X-Ray Tubes'!$B$4/(2*SIN(RADIANS(F42/2))),'X-Ray Tubes'!$B$5/(2*SIN(RADIANS(F42/2)))))),"")</f>
      </c>
      <c r="H42" s="29"/>
    </row>
    <row r="43" spans="1:8" ht="12.75">
      <c r="A43" s="7">
        <v>32</v>
      </c>
      <c r="B43" s="31"/>
      <c r="C43" s="29"/>
      <c r="D43" s="7" t="str">
        <f t="shared" si="0"/>
        <v>NO RAD.</v>
      </c>
      <c r="E43" s="18">
        <f t="shared" si="1"/>
      </c>
      <c r="F43" s="18">
        <f t="shared" si="2"/>
      </c>
      <c r="G43" s="8">
        <f>IF(AND(B43&gt;0,D43&lt;&gt;"ERROR"),IF(C43="","",IF(C43=0,'X-Ray Tubes'!$B$3/(2*SIN(RADIANS(F43/2))),IF(C43=1,'X-Ray Tubes'!$B$4/(2*SIN(RADIANS(F43/2))),'X-Ray Tubes'!$B$5/(2*SIN(RADIANS(F43/2)))))),"")</f>
      </c>
      <c r="H43" s="29"/>
    </row>
    <row r="44" spans="1:8" ht="12.75">
      <c r="A44" s="7">
        <v>33</v>
      </c>
      <c r="B44" s="31"/>
      <c r="C44" s="29"/>
      <c r="D44" s="7" t="str">
        <f aca="true" t="shared" si="3" ref="D44:D75">IF(C44="","NO RAD.",IF(C44=0,$K$8,IF(C44=1,$K$9,IF(C44=2,$K$10,IF(C44=3,$K$11,"ERROR")))))</f>
        <v>NO RAD.</v>
      </c>
      <c r="E44" s="18">
        <f t="shared" si="1"/>
      </c>
      <c r="F44" s="18">
        <f t="shared" si="2"/>
      </c>
      <c r="G44" s="8">
        <f>IF(AND(B44&gt;0,D44&lt;&gt;"ERROR"),IF(C44="","",IF(C44=0,'X-Ray Tubes'!$B$3/(2*SIN(RADIANS(F44/2))),IF(C44=1,'X-Ray Tubes'!$B$4/(2*SIN(RADIANS(F44/2))),'X-Ray Tubes'!$B$5/(2*SIN(RADIANS(F44/2)))))),"")</f>
      </c>
      <c r="H44" s="29"/>
    </row>
    <row r="45" spans="1:8" ht="12.75">
      <c r="A45" s="7">
        <v>34</v>
      </c>
      <c r="B45" s="31"/>
      <c r="C45" s="29"/>
      <c r="D45" s="7" t="str">
        <f t="shared" si="3"/>
        <v>NO RAD.</v>
      </c>
      <c r="E45" s="18">
        <f t="shared" si="1"/>
      </c>
      <c r="F45" s="18">
        <f t="shared" si="2"/>
      </c>
      <c r="G45" s="8">
        <f>IF(AND(B45&gt;0,D45&lt;&gt;"ERROR"),IF(C45="","",IF(C45=0,'X-Ray Tubes'!$B$3/(2*SIN(RADIANS(F45/2))),IF(C45=1,'X-Ray Tubes'!$B$4/(2*SIN(RADIANS(F45/2))),'X-Ray Tubes'!$B$5/(2*SIN(RADIANS(F45/2)))))),"")</f>
      </c>
      <c r="H45" s="29"/>
    </row>
    <row r="46" spans="1:8" ht="12.75">
      <c r="A46" s="7">
        <v>35</v>
      </c>
      <c r="B46" s="31"/>
      <c r="C46" s="29"/>
      <c r="D46" s="7" t="str">
        <f t="shared" si="3"/>
        <v>NO RAD.</v>
      </c>
      <c r="E46" s="18">
        <f t="shared" si="1"/>
      </c>
      <c r="F46" s="18">
        <f t="shared" si="2"/>
      </c>
      <c r="G46" s="8">
        <f>IF(AND(B46&gt;0,D46&lt;&gt;"ERROR"),IF(C46="","",IF(C46=0,'X-Ray Tubes'!$B$3/(2*SIN(RADIANS(F46/2))),IF(C46=1,'X-Ray Tubes'!$B$4/(2*SIN(RADIANS(F46/2))),'X-Ray Tubes'!$B$5/(2*SIN(RADIANS(F46/2)))))),"")</f>
      </c>
      <c r="H46" s="29"/>
    </row>
    <row r="47" spans="1:8" ht="12.75">
      <c r="A47" s="7">
        <v>36</v>
      </c>
      <c r="B47" s="31"/>
      <c r="C47" s="29"/>
      <c r="D47" s="7" t="str">
        <f t="shared" si="3"/>
        <v>NO RAD.</v>
      </c>
      <c r="E47" s="18">
        <f t="shared" si="1"/>
      </c>
      <c r="F47" s="18">
        <f t="shared" si="2"/>
      </c>
      <c r="G47" s="8">
        <f>IF(AND(B47&gt;0,D47&lt;&gt;"ERROR"),IF(C47="","",IF(C47=0,'X-Ray Tubes'!$B$3/(2*SIN(RADIANS(F47/2))),IF(C47=1,'X-Ray Tubes'!$B$4/(2*SIN(RADIANS(F47/2))),'X-Ray Tubes'!$B$5/(2*SIN(RADIANS(F47/2)))))),"")</f>
      </c>
      <c r="H47" s="29"/>
    </row>
    <row r="48" spans="1:8" ht="12.75">
      <c r="A48" s="7">
        <v>37</v>
      </c>
      <c r="B48" s="31"/>
      <c r="C48" s="29"/>
      <c r="D48" s="7" t="str">
        <f t="shared" si="3"/>
        <v>NO RAD.</v>
      </c>
      <c r="E48" s="18">
        <f t="shared" si="1"/>
      </c>
      <c r="F48" s="18">
        <f t="shared" si="2"/>
      </c>
      <c r="G48" s="8">
        <f>IF(AND(B48&gt;0,D48&lt;&gt;"ERROR"),IF(C48="","",IF(C48=0,'X-Ray Tubes'!$B$3/(2*SIN(RADIANS(F48/2))),IF(C48=1,'X-Ray Tubes'!$B$4/(2*SIN(RADIANS(F48/2))),'X-Ray Tubes'!$B$5/(2*SIN(RADIANS(F48/2)))))),"")</f>
      </c>
      <c r="H48" s="29"/>
    </row>
    <row r="49" spans="1:8" ht="12.75">
      <c r="A49" s="7">
        <v>38</v>
      </c>
      <c r="B49" s="31"/>
      <c r="C49" s="29"/>
      <c r="D49" s="7" t="str">
        <f t="shared" si="3"/>
        <v>NO RAD.</v>
      </c>
      <c r="E49" s="18">
        <f t="shared" si="1"/>
      </c>
      <c r="F49" s="18">
        <f t="shared" si="2"/>
      </c>
      <c r="G49" s="8">
        <f>IF(AND(B49&gt;0,D49&lt;&gt;"ERROR"),IF(C49="","",IF(C49=0,'X-Ray Tubes'!$B$3/(2*SIN(RADIANS(F49/2))),IF(C49=1,'X-Ray Tubes'!$B$4/(2*SIN(RADIANS(F49/2))),'X-Ray Tubes'!$B$5/(2*SIN(RADIANS(F49/2)))))),"")</f>
      </c>
      <c r="H49" s="29"/>
    </row>
    <row r="50" spans="1:8" ht="12.75">
      <c r="A50" s="7">
        <v>39</v>
      </c>
      <c r="B50" s="31"/>
      <c r="C50" s="29"/>
      <c r="D50" s="7" t="str">
        <f t="shared" si="3"/>
        <v>NO RAD.</v>
      </c>
      <c r="E50" s="18">
        <f t="shared" si="1"/>
      </c>
      <c r="F50" s="18">
        <f t="shared" si="2"/>
      </c>
      <c r="G50" s="8">
        <f>IF(AND(B50&gt;0,D50&lt;&gt;"ERROR"),IF(C50="","",IF(C50=0,'X-Ray Tubes'!$B$3/(2*SIN(RADIANS(F50/2))),IF(C50=1,'X-Ray Tubes'!$B$4/(2*SIN(RADIANS(F50/2))),'X-Ray Tubes'!$B$5/(2*SIN(RADIANS(F50/2)))))),"")</f>
      </c>
      <c r="H50" s="29"/>
    </row>
    <row r="51" spans="1:8" ht="12.75">
      <c r="A51" s="7">
        <v>40</v>
      </c>
      <c r="B51" s="31"/>
      <c r="C51" s="29"/>
      <c r="D51" s="7" t="str">
        <f t="shared" si="3"/>
        <v>NO RAD.</v>
      </c>
      <c r="E51" s="18">
        <f t="shared" si="1"/>
      </c>
      <c r="F51" s="18">
        <f t="shared" si="2"/>
      </c>
      <c r="G51" s="8">
        <f>IF(AND(B51&gt;0,D51&lt;&gt;"ERROR"),IF(C51="","",IF(C51=0,'X-Ray Tubes'!$B$3/(2*SIN(RADIANS(F51/2))),IF(C51=1,'X-Ray Tubes'!$B$4/(2*SIN(RADIANS(F51/2))),'X-Ray Tubes'!$B$5/(2*SIN(RADIANS(F51/2)))))),"")</f>
      </c>
      <c r="H51" s="29"/>
    </row>
    <row r="52" spans="1:8" ht="12.75">
      <c r="A52" s="7">
        <v>41</v>
      </c>
      <c r="B52" s="31"/>
      <c r="C52" s="29"/>
      <c r="D52" s="7" t="str">
        <f t="shared" si="3"/>
        <v>NO RAD.</v>
      </c>
      <c r="E52" s="18">
        <f t="shared" si="1"/>
      </c>
      <c r="F52" s="18">
        <f t="shared" si="2"/>
      </c>
      <c r="G52" s="8">
        <f>IF(AND(B52&gt;0,D52&lt;&gt;"ERROR"),IF(C52="","",IF(C52=0,'X-Ray Tubes'!$B$3/(2*SIN(RADIANS(F52/2))),IF(C52=1,'X-Ray Tubes'!$B$4/(2*SIN(RADIANS(F52/2))),'X-Ray Tubes'!$B$5/(2*SIN(RADIANS(F52/2)))))),"")</f>
      </c>
      <c r="H52" s="29"/>
    </row>
    <row r="53" spans="1:8" ht="12.75">
      <c r="A53" s="7">
        <v>42</v>
      </c>
      <c r="B53" s="31"/>
      <c r="C53" s="29"/>
      <c r="D53" s="7" t="str">
        <f t="shared" si="3"/>
        <v>NO RAD.</v>
      </c>
      <c r="E53" s="18">
        <f t="shared" si="1"/>
      </c>
      <c r="F53" s="18">
        <f t="shared" si="2"/>
      </c>
      <c r="G53" s="8">
        <f>IF(AND(B53&gt;0,D53&lt;&gt;"ERROR"),IF(C53="","",IF(C53=0,'X-Ray Tubes'!$B$3/(2*SIN(RADIANS(F53/2))),IF(C53=1,'X-Ray Tubes'!$B$4/(2*SIN(RADIANS(F53/2))),'X-Ray Tubes'!$B$5/(2*SIN(RADIANS(F53/2)))))),"")</f>
      </c>
      <c r="H53" s="29"/>
    </row>
    <row r="54" spans="1:8" ht="12.75">
      <c r="A54" s="7">
        <v>43</v>
      </c>
      <c r="B54" s="31"/>
      <c r="C54" s="29"/>
      <c r="D54" s="7" t="str">
        <f t="shared" si="3"/>
        <v>NO RAD.</v>
      </c>
      <c r="E54" s="18">
        <f t="shared" si="1"/>
      </c>
      <c r="F54" s="18">
        <f t="shared" si="2"/>
      </c>
      <c r="G54" s="8">
        <f>IF(AND(B54&gt;0,D54&lt;&gt;"ERROR"),IF(C54="","",IF(C54=0,'X-Ray Tubes'!$B$3/(2*SIN(RADIANS(F54/2))),IF(C54=1,'X-Ray Tubes'!$B$4/(2*SIN(RADIANS(F54/2))),'X-Ray Tubes'!$B$5/(2*SIN(RADIANS(F54/2)))))),"")</f>
      </c>
      <c r="H54" s="29"/>
    </row>
    <row r="55" spans="1:8" ht="12.75">
      <c r="A55" s="7">
        <v>44</v>
      </c>
      <c r="B55" s="31"/>
      <c r="C55" s="29"/>
      <c r="D55" s="7" t="str">
        <f t="shared" si="3"/>
        <v>NO RAD.</v>
      </c>
      <c r="E55" s="18">
        <f t="shared" si="1"/>
      </c>
      <c r="F55" s="18">
        <f t="shared" si="2"/>
      </c>
      <c r="G55" s="8">
        <f>IF(AND(B55&gt;0,D55&lt;&gt;"ERROR"),IF(C55="","",IF(C55=0,'X-Ray Tubes'!$B$3/(2*SIN(RADIANS(F55/2))),IF(C55=1,'X-Ray Tubes'!$B$4/(2*SIN(RADIANS(F55/2))),'X-Ray Tubes'!$B$5/(2*SIN(RADIANS(F55/2)))))),"")</f>
      </c>
      <c r="H55" s="29"/>
    </row>
    <row r="56" spans="1:8" ht="12.75">
      <c r="A56" s="7">
        <v>45</v>
      </c>
      <c r="B56" s="31"/>
      <c r="C56" s="29"/>
      <c r="D56" s="7" t="str">
        <f t="shared" si="3"/>
        <v>NO RAD.</v>
      </c>
      <c r="E56" s="18">
        <f t="shared" si="1"/>
      </c>
      <c r="F56" s="18">
        <f t="shared" si="2"/>
      </c>
      <c r="G56" s="8">
        <f>IF(AND(B56&gt;0,D56&lt;&gt;"ERROR"),IF(C56="","",IF(C56=0,'X-Ray Tubes'!$B$3/(2*SIN(RADIANS(F56/2))),IF(C56=1,'X-Ray Tubes'!$B$4/(2*SIN(RADIANS(F56/2))),'X-Ray Tubes'!$B$5/(2*SIN(RADIANS(F56/2)))))),"")</f>
      </c>
      <c r="H56" s="29"/>
    </row>
    <row r="57" spans="1:8" ht="12.75">
      <c r="A57" s="7">
        <v>46</v>
      </c>
      <c r="B57" s="31"/>
      <c r="C57" s="29"/>
      <c r="D57" s="7" t="str">
        <f t="shared" si="3"/>
        <v>NO RAD.</v>
      </c>
      <c r="E57" s="18">
        <f t="shared" si="1"/>
      </c>
      <c r="F57" s="18">
        <f t="shared" si="2"/>
      </c>
      <c r="G57" s="8">
        <f>IF(AND(B57&gt;0,D57&lt;&gt;"ERROR"),IF(C57="","",IF(C57=0,'X-Ray Tubes'!$B$3/(2*SIN(RADIANS(F57/2))),IF(C57=1,'X-Ray Tubes'!$B$4/(2*SIN(RADIANS(F57/2))),'X-Ray Tubes'!$B$5/(2*SIN(RADIANS(F57/2)))))),"")</f>
      </c>
      <c r="H57" s="29"/>
    </row>
    <row r="58" spans="1:8" ht="12.75">
      <c r="A58" s="7">
        <v>47</v>
      </c>
      <c r="B58" s="31"/>
      <c r="C58" s="29"/>
      <c r="D58" s="7" t="str">
        <f t="shared" si="3"/>
        <v>NO RAD.</v>
      </c>
      <c r="E58" s="18">
        <f t="shared" si="1"/>
      </c>
      <c r="F58" s="18">
        <f t="shared" si="2"/>
      </c>
      <c r="G58" s="8">
        <f>IF(AND(B58&gt;0,D58&lt;&gt;"ERROR"),IF(C58="","",IF(C58=0,'X-Ray Tubes'!$B$3/(2*SIN(RADIANS(F58/2))),IF(C58=1,'X-Ray Tubes'!$B$4/(2*SIN(RADIANS(F58/2))),'X-Ray Tubes'!$B$5/(2*SIN(RADIANS(F58/2)))))),"")</f>
      </c>
      <c r="H58" s="29"/>
    </row>
    <row r="59" spans="1:8" ht="12.75">
      <c r="A59" s="7">
        <v>48</v>
      </c>
      <c r="B59" s="31"/>
      <c r="C59" s="29"/>
      <c r="D59" s="7" t="str">
        <f t="shared" si="3"/>
        <v>NO RAD.</v>
      </c>
      <c r="E59" s="18">
        <f t="shared" si="1"/>
      </c>
      <c r="F59" s="18">
        <f t="shared" si="2"/>
      </c>
      <c r="G59" s="8">
        <f>IF(AND(B59&gt;0,D59&lt;&gt;"ERROR"),IF(C59="","",IF(C59=0,'X-Ray Tubes'!$B$3/(2*SIN(RADIANS(F59/2))),IF(C59=1,'X-Ray Tubes'!$B$4/(2*SIN(RADIANS(F59/2))),'X-Ray Tubes'!$B$5/(2*SIN(RADIANS(F59/2)))))),"")</f>
      </c>
      <c r="H59" s="29"/>
    </row>
    <row r="60" spans="1:8" ht="12.75">
      <c r="A60" s="7">
        <v>49</v>
      </c>
      <c r="B60" s="31"/>
      <c r="C60" s="29"/>
      <c r="D60" s="7" t="str">
        <f t="shared" si="3"/>
        <v>NO RAD.</v>
      </c>
      <c r="E60" s="18">
        <f t="shared" si="1"/>
      </c>
      <c r="F60" s="18">
        <f t="shared" si="2"/>
      </c>
      <c r="G60" s="8">
        <f>IF(AND(B60&gt;0,D60&lt;&gt;"ERROR"),IF(C60="","",IF(C60=0,'X-Ray Tubes'!$B$3/(2*SIN(RADIANS(F60/2))),IF(C60=1,'X-Ray Tubes'!$B$4/(2*SIN(RADIANS(F60/2))),'X-Ray Tubes'!$B$5/(2*SIN(RADIANS(F60/2)))))),"")</f>
      </c>
      <c r="H60" s="29"/>
    </row>
    <row r="61" spans="1:8" ht="12.75">
      <c r="A61" s="7">
        <v>50</v>
      </c>
      <c r="B61" s="31"/>
      <c r="C61" s="29"/>
      <c r="D61" s="7" t="str">
        <f t="shared" si="3"/>
        <v>NO RAD.</v>
      </c>
      <c r="E61" s="18">
        <f t="shared" si="1"/>
      </c>
      <c r="F61" s="18">
        <f t="shared" si="2"/>
      </c>
      <c r="G61" s="8">
        <f>IF(AND(B61&gt;0,D61&lt;&gt;"ERROR"),IF(C61="","",IF(C61=0,'X-Ray Tubes'!$B$3/(2*SIN(RADIANS(F61/2))),IF(C61=1,'X-Ray Tubes'!$B$4/(2*SIN(RADIANS(F61/2))),'X-Ray Tubes'!$B$5/(2*SIN(RADIANS(F61/2)))))),"")</f>
      </c>
      <c r="H61" s="29"/>
    </row>
    <row r="62" spans="1:8" ht="12.75">
      <c r="A62" s="7">
        <v>51</v>
      </c>
      <c r="B62" s="31"/>
      <c r="C62" s="29"/>
      <c r="D62" s="7" t="str">
        <f t="shared" si="3"/>
        <v>NO RAD.</v>
      </c>
      <c r="E62" s="18">
        <f t="shared" si="1"/>
      </c>
      <c r="F62" s="18">
        <f t="shared" si="2"/>
      </c>
      <c r="G62" s="8">
        <f>IF(AND(B62&gt;0,D62&lt;&gt;"ERROR"),IF(C62="","",IF(C62=0,'X-Ray Tubes'!$B$3/(2*SIN(RADIANS(F62/2))),IF(C62=1,'X-Ray Tubes'!$B$4/(2*SIN(RADIANS(F62/2))),'X-Ray Tubes'!$B$5/(2*SIN(RADIANS(F62/2)))))),"")</f>
      </c>
      <c r="H62" s="29"/>
    </row>
    <row r="63" spans="1:8" ht="12.75">
      <c r="A63" s="7">
        <v>52</v>
      </c>
      <c r="B63" s="31"/>
      <c r="C63" s="29"/>
      <c r="D63" s="7" t="str">
        <f t="shared" si="3"/>
        <v>NO RAD.</v>
      </c>
      <c r="E63" s="18">
        <f t="shared" si="1"/>
      </c>
      <c r="F63" s="18">
        <f t="shared" si="2"/>
      </c>
      <c r="G63" s="8">
        <f>IF(AND(B63&gt;0,D63&lt;&gt;"ERROR"),IF(C63="","",IF(C63=0,'X-Ray Tubes'!$B$3/(2*SIN(RADIANS(F63/2))),IF(C63=1,'X-Ray Tubes'!$B$4/(2*SIN(RADIANS(F63/2))),'X-Ray Tubes'!$B$5/(2*SIN(RADIANS(F63/2)))))),"")</f>
      </c>
      <c r="H63" s="29"/>
    </row>
    <row r="64" spans="1:8" ht="12.75">
      <c r="A64" s="7">
        <v>53</v>
      </c>
      <c r="B64" s="31"/>
      <c r="C64" s="29"/>
      <c r="D64" s="7" t="str">
        <f t="shared" si="3"/>
        <v>NO RAD.</v>
      </c>
      <c r="E64" s="18">
        <f t="shared" si="1"/>
      </c>
      <c r="F64" s="18">
        <f t="shared" si="2"/>
      </c>
      <c r="G64" s="8">
        <f>IF(AND(B64&gt;0,D64&lt;&gt;"ERROR"),IF(C64="","",IF(C64=0,'X-Ray Tubes'!$B$3/(2*SIN(RADIANS(F64/2))),IF(C64=1,'X-Ray Tubes'!$B$4/(2*SIN(RADIANS(F64/2))),'X-Ray Tubes'!$B$5/(2*SIN(RADIANS(F64/2)))))),"")</f>
      </c>
      <c r="H64" s="29"/>
    </row>
    <row r="65" spans="1:8" ht="12.75">
      <c r="A65" s="7">
        <v>54</v>
      </c>
      <c r="B65" s="31"/>
      <c r="C65" s="29"/>
      <c r="D65" s="7" t="str">
        <f t="shared" si="3"/>
        <v>NO RAD.</v>
      </c>
      <c r="E65" s="18">
        <f t="shared" si="1"/>
      </c>
      <c r="F65" s="18">
        <f t="shared" si="2"/>
      </c>
      <c r="G65" s="8">
        <f>IF(AND(B65&gt;0,D65&lt;&gt;"ERROR"),IF(C65="","",IF(C65=0,'X-Ray Tubes'!$B$3/(2*SIN(RADIANS(F65/2))),IF(C65=1,'X-Ray Tubes'!$B$4/(2*SIN(RADIANS(F65/2))),'X-Ray Tubes'!$B$5/(2*SIN(RADIANS(F65/2)))))),"")</f>
      </c>
      <c r="H65" s="29"/>
    </row>
    <row r="66" spans="1:8" ht="12.75">
      <c r="A66" s="7">
        <v>55</v>
      </c>
      <c r="B66" s="31"/>
      <c r="C66" s="29"/>
      <c r="D66" s="7" t="str">
        <f t="shared" si="3"/>
        <v>NO RAD.</v>
      </c>
      <c r="E66" s="18">
        <f t="shared" si="1"/>
      </c>
      <c r="F66" s="18">
        <f t="shared" si="2"/>
      </c>
      <c r="G66" s="8">
        <f>IF(AND(B66&gt;0,D66&lt;&gt;"ERROR"),IF(C66="","",IF(C66=0,'X-Ray Tubes'!$B$3/(2*SIN(RADIANS(F66/2))),IF(C66=1,'X-Ray Tubes'!$B$4/(2*SIN(RADIANS(F66/2))),'X-Ray Tubes'!$B$5/(2*SIN(RADIANS(F66/2)))))),"")</f>
      </c>
      <c r="H66" s="29"/>
    </row>
    <row r="67" spans="1:8" ht="12.75">
      <c r="A67" s="7">
        <v>56</v>
      </c>
      <c r="B67" s="31"/>
      <c r="C67" s="29"/>
      <c r="D67" s="7" t="str">
        <f t="shared" si="3"/>
        <v>NO RAD.</v>
      </c>
      <c r="E67" s="18">
        <f t="shared" si="1"/>
      </c>
      <c r="F67" s="18">
        <f t="shared" si="2"/>
      </c>
      <c r="G67" s="8">
        <f>IF(AND(B67&gt;0,D67&lt;&gt;"ERROR"),IF(C67="","",IF(C67=0,'X-Ray Tubes'!$B$3/(2*SIN(RADIANS(F67/2))),IF(C67=1,'X-Ray Tubes'!$B$4/(2*SIN(RADIANS(F67/2))),'X-Ray Tubes'!$B$5/(2*SIN(RADIANS(F67/2)))))),"")</f>
      </c>
      <c r="H67" s="29"/>
    </row>
    <row r="68" spans="1:8" ht="12.75">
      <c r="A68" s="7">
        <v>57</v>
      </c>
      <c r="B68" s="31"/>
      <c r="C68" s="29"/>
      <c r="D68" s="7" t="str">
        <f t="shared" si="3"/>
        <v>NO RAD.</v>
      </c>
      <c r="E68" s="18">
        <f t="shared" si="1"/>
      </c>
      <c r="F68" s="18">
        <f t="shared" si="2"/>
      </c>
      <c r="G68" s="8">
        <f>IF(AND(B68&gt;0,D68&lt;&gt;"ERROR"),IF(C68="","",IF(C68=0,'X-Ray Tubes'!$B$3/(2*SIN(RADIANS(F68/2))),IF(C68=1,'X-Ray Tubes'!$B$4/(2*SIN(RADIANS(F68/2))),'X-Ray Tubes'!$B$5/(2*SIN(RADIANS(F68/2)))))),"")</f>
      </c>
      <c r="H68" s="29"/>
    </row>
    <row r="69" spans="1:8" ht="12.75">
      <c r="A69" s="7">
        <v>58</v>
      </c>
      <c r="B69" s="31"/>
      <c r="C69" s="29"/>
      <c r="D69" s="7" t="str">
        <f t="shared" si="3"/>
        <v>NO RAD.</v>
      </c>
      <c r="E69" s="18">
        <f t="shared" si="1"/>
      </c>
      <c r="F69" s="18">
        <f t="shared" si="2"/>
      </c>
      <c r="G69" s="8">
        <f>IF(AND(B69&gt;0,D69&lt;&gt;"ERROR"),IF(C69="","",IF(C69=0,'X-Ray Tubes'!$B$3/(2*SIN(RADIANS(F69/2))),IF(C69=1,'X-Ray Tubes'!$B$4/(2*SIN(RADIANS(F69/2))),'X-Ray Tubes'!$B$5/(2*SIN(RADIANS(F69/2)))))),"")</f>
      </c>
      <c r="H69" s="29"/>
    </row>
    <row r="70" spans="1:8" ht="12.75">
      <c r="A70" s="7">
        <v>59</v>
      </c>
      <c r="B70" s="31"/>
      <c r="C70" s="29"/>
      <c r="D70" s="7" t="str">
        <f t="shared" si="3"/>
        <v>NO RAD.</v>
      </c>
      <c r="E70" s="18">
        <f t="shared" si="1"/>
      </c>
      <c r="F70" s="18">
        <f t="shared" si="2"/>
      </c>
      <c r="G70" s="8">
        <f>IF(AND(B70&gt;0,D70&lt;&gt;"ERROR"),IF(C70="","",IF(C70=0,'X-Ray Tubes'!$B$3/(2*SIN(RADIANS(F70/2))),IF(C70=1,'X-Ray Tubes'!$B$4/(2*SIN(RADIANS(F70/2))),'X-Ray Tubes'!$B$5/(2*SIN(RADIANS(F70/2)))))),"")</f>
      </c>
      <c r="H70" s="29"/>
    </row>
    <row r="71" spans="1:8" ht="12.75">
      <c r="A71" s="7">
        <v>60</v>
      </c>
      <c r="B71" s="31"/>
      <c r="C71" s="29"/>
      <c r="D71" s="7" t="str">
        <f t="shared" si="3"/>
        <v>NO RAD.</v>
      </c>
      <c r="E71" s="18">
        <f t="shared" si="1"/>
      </c>
      <c r="F71" s="18">
        <f t="shared" si="2"/>
      </c>
      <c r="G71" s="8">
        <f>IF(AND(B71&gt;0,D71&lt;&gt;"ERROR"),IF(C71="","",IF(C71=0,'X-Ray Tubes'!$B$3/(2*SIN(RADIANS(F71/2))),IF(C71=1,'X-Ray Tubes'!$B$4/(2*SIN(RADIANS(F71/2))),'X-Ray Tubes'!$B$5/(2*SIN(RADIANS(F71/2)))))),"")</f>
      </c>
      <c r="H71" s="29"/>
    </row>
    <row r="72" spans="1:8" ht="12.75">
      <c r="A72" s="7">
        <v>61</v>
      </c>
      <c r="B72" s="31"/>
      <c r="C72" s="29"/>
      <c r="D72" s="7" t="str">
        <f t="shared" si="3"/>
        <v>NO RAD.</v>
      </c>
      <c r="E72" s="18">
        <f t="shared" si="1"/>
      </c>
      <c r="F72" s="18">
        <f t="shared" si="2"/>
      </c>
      <c r="G72" s="8">
        <f>IF(AND(B72&gt;0,D72&lt;&gt;"ERROR"),IF(C72="","",IF(C72=0,'X-Ray Tubes'!$B$3/(2*SIN(RADIANS(F72/2))),IF(C72=1,'X-Ray Tubes'!$B$4/(2*SIN(RADIANS(F72/2))),'X-Ray Tubes'!$B$5/(2*SIN(RADIANS(F72/2)))))),"")</f>
      </c>
      <c r="H72" s="29"/>
    </row>
    <row r="73" spans="1:8" ht="12.75">
      <c r="A73" s="7">
        <v>62</v>
      </c>
      <c r="B73" s="31"/>
      <c r="C73" s="29"/>
      <c r="D73" s="7" t="str">
        <f t="shared" si="3"/>
        <v>NO RAD.</v>
      </c>
      <c r="E73" s="18">
        <f t="shared" si="1"/>
      </c>
      <c r="F73" s="18">
        <f t="shared" si="2"/>
      </c>
      <c r="G73" s="8">
        <f>IF(AND(B73&gt;0,D73&lt;&gt;"ERROR"),IF(C73="","",IF(C73=0,'X-Ray Tubes'!$B$3/(2*SIN(RADIANS(F73/2))),IF(C73=1,'X-Ray Tubes'!$B$4/(2*SIN(RADIANS(F73/2))),'X-Ray Tubes'!$B$5/(2*SIN(RADIANS(F73/2)))))),"")</f>
      </c>
      <c r="H73" s="29"/>
    </row>
    <row r="74" spans="1:8" ht="12.75">
      <c r="A74" s="7">
        <v>63</v>
      </c>
      <c r="B74" s="31"/>
      <c r="C74" s="29"/>
      <c r="D74" s="7" t="str">
        <f t="shared" si="3"/>
        <v>NO RAD.</v>
      </c>
      <c r="E74" s="18">
        <f t="shared" si="1"/>
      </c>
      <c r="F74" s="18">
        <f t="shared" si="2"/>
      </c>
      <c r="G74" s="8">
        <f>IF(AND(B74&gt;0,D74&lt;&gt;"ERROR"),IF(C74="","",IF(C74=0,'X-Ray Tubes'!$B$3/(2*SIN(RADIANS(F74/2))),IF(C74=1,'X-Ray Tubes'!$B$4/(2*SIN(RADIANS(F74/2))),'X-Ray Tubes'!$B$5/(2*SIN(RADIANS(F74/2)))))),"")</f>
      </c>
      <c r="H74" s="29"/>
    </row>
    <row r="75" spans="1:8" ht="12.75">
      <c r="A75" s="7">
        <v>64</v>
      </c>
      <c r="B75" s="31"/>
      <c r="C75" s="29"/>
      <c r="D75" s="7" t="str">
        <f t="shared" si="3"/>
        <v>NO RAD.</v>
      </c>
      <c r="E75" s="18">
        <f t="shared" si="1"/>
      </c>
      <c r="F75" s="18">
        <f t="shared" si="2"/>
      </c>
      <c r="G75" s="8">
        <f>IF(AND(B75&gt;0,D75&lt;&gt;"ERROR"),IF(C75="","",IF(C75=0,'X-Ray Tubes'!$B$3/(2*SIN(RADIANS(F75/2))),IF(C75=1,'X-Ray Tubes'!$B$4/(2*SIN(RADIANS(F75/2))),'X-Ray Tubes'!$B$5/(2*SIN(RADIANS(F75/2)))))),"")</f>
      </c>
      <c r="H75" s="29"/>
    </row>
    <row r="76" spans="1:8" ht="12.75">
      <c r="A76" s="7">
        <v>65</v>
      </c>
      <c r="B76" s="31"/>
      <c r="C76" s="29"/>
      <c r="D76" s="7" t="str">
        <f aca="true" t="shared" si="4" ref="D76:D101">IF(C76="","NO RAD.",IF(C76=0,$K$8,IF(C76=1,$K$9,IF(C76=2,$K$10,IF(C76=3,$K$11,"ERROR")))))</f>
        <v>NO RAD.</v>
      </c>
      <c r="E76" s="18">
        <f t="shared" si="1"/>
      </c>
      <c r="F76" s="18">
        <f t="shared" si="2"/>
      </c>
      <c r="G76" s="8">
        <f>IF(AND(B76&gt;0,D76&lt;&gt;"ERROR"),IF(C76="","",IF(C76=0,'X-Ray Tubes'!$B$3/(2*SIN(RADIANS(F76/2))),IF(C76=1,'X-Ray Tubes'!$B$4/(2*SIN(RADIANS(F76/2))),'X-Ray Tubes'!$B$5/(2*SIN(RADIANS(F76/2)))))),"")</f>
      </c>
      <c r="H76" s="29"/>
    </row>
    <row r="77" spans="1:8" ht="12.75">
      <c r="A77" s="7">
        <v>66</v>
      </c>
      <c r="B77" s="31"/>
      <c r="C77" s="29"/>
      <c r="D77" s="7" t="str">
        <f t="shared" si="4"/>
        <v>NO RAD.</v>
      </c>
      <c r="E77" s="18">
        <f aca="true" t="shared" si="5" ref="E77:E101">IF(B77&gt;0,B77-$B$8,"")</f>
      </c>
      <c r="F77" s="18">
        <f aca="true" t="shared" si="6" ref="F77:F101">IF(B77&gt;0,IF($H$3&lt;&gt;"NONE",E77*$H$3,E77),"")</f>
      </c>
      <c r="G77" s="8">
        <f>IF(AND(B77&gt;0,D77&lt;&gt;"ERROR"),IF(C77="","",IF(C77=0,'X-Ray Tubes'!$B$3/(2*SIN(RADIANS(F77/2))),IF(C77=1,'X-Ray Tubes'!$B$4/(2*SIN(RADIANS(F77/2))),'X-Ray Tubes'!$B$5/(2*SIN(RADIANS(F77/2)))))),"")</f>
      </c>
      <c r="H77" s="29"/>
    </row>
    <row r="78" spans="1:8" ht="12.75">
      <c r="A78" s="7">
        <v>67</v>
      </c>
      <c r="B78" s="31"/>
      <c r="C78" s="29"/>
      <c r="D78" s="7" t="str">
        <f t="shared" si="4"/>
        <v>NO RAD.</v>
      </c>
      <c r="E78" s="18">
        <f t="shared" si="5"/>
      </c>
      <c r="F78" s="18">
        <f t="shared" si="6"/>
      </c>
      <c r="G78" s="8">
        <f>IF(AND(B78&gt;0,D78&lt;&gt;"ERROR"),IF(C78="","",IF(C78=0,'X-Ray Tubes'!$B$3/(2*SIN(RADIANS(F78/2))),IF(C78=1,'X-Ray Tubes'!$B$4/(2*SIN(RADIANS(F78/2))),'X-Ray Tubes'!$B$5/(2*SIN(RADIANS(F78/2)))))),"")</f>
      </c>
      <c r="H78" s="29"/>
    </row>
    <row r="79" spans="1:8" ht="12.75">
      <c r="A79" s="7">
        <v>68</v>
      </c>
      <c r="B79" s="31"/>
      <c r="C79" s="29"/>
      <c r="D79" s="7" t="str">
        <f t="shared" si="4"/>
        <v>NO RAD.</v>
      </c>
      <c r="E79" s="18">
        <f t="shared" si="5"/>
      </c>
      <c r="F79" s="18">
        <f t="shared" si="6"/>
      </c>
      <c r="G79" s="8">
        <f>IF(AND(B79&gt;0,D79&lt;&gt;"ERROR"),IF(C79="","",IF(C79=0,'X-Ray Tubes'!$B$3/(2*SIN(RADIANS(F79/2))),IF(C79=1,'X-Ray Tubes'!$B$4/(2*SIN(RADIANS(F79/2))),'X-Ray Tubes'!$B$5/(2*SIN(RADIANS(F79/2)))))),"")</f>
      </c>
      <c r="H79" s="29"/>
    </row>
    <row r="80" spans="1:8" ht="12.75">
      <c r="A80" s="7">
        <v>69</v>
      </c>
      <c r="B80" s="31"/>
      <c r="C80" s="29"/>
      <c r="D80" s="7" t="str">
        <f t="shared" si="4"/>
        <v>NO RAD.</v>
      </c>
      <c r="E80" s="18">
        <f t="shared" si="5"/>
      </c>
      <c r="F80" s="18">
        <f t="shared" si="6"/>
      </c>
      <c r="G80" s="8">
        <f>IF(AND(B80&gt;0,D80&lt;&gt;"ERROR"),IF(C80="","",IF(C80=0,'X-Ray Tubes'!$B$3/(2*SIN(RADIANS(F80/2))),IF(C80=1,'X-Ray Tubes'!$B$4/(2*SIN(RADIANS(F80/2))),'X-Ray Tubes'!$B$5/(2*SIN(RADIANS(F80/2)))))),"")</f>
      </c>
      <c r="H80" s="29"/>
    </row>
    <row r="81" spans="1:8" ht="12.75">
      <c r="A81" s="7">
        <v>70</v>
      </c>
      <c r="B81" s="31"/>
      <c r="C81" s="29"/>
      <c r="D81" s="7" t="str">
        <f t="shared" si="4"/>
        <v>NO RAD.</v>
      </c>
      <c r="E81" s="18">
        <f t="shared" si="5"/>
      </c>
      <c r="F81" s="18">
        <f t="shared" si="6"/>
      </c>
      <c r="G81" s="8">
        <f>IF(AND(B81&gt;0,D81&lt;&gt;"ERROR"),IF(C81="","",IF(C81=0,'X-Ray Tubes'!$B$3/(2*SIN(RADIANS(F81/2))),IF(C81=1,'X-Ray Tubes'!$B$4/(2*SIN(RADIANS(F81/2))),'X-Ray Tubes'!$B$5/(2*SIN(RADIANS(F81/2)))))),"")</f>
      </c>
      <c r="H81" s="29"/>
    </row>
    <row r="82" spans="1:8" ht="12.75">
      <c r="A82" s="7">
        <v>71</v>
      </c>
      <c r="B82" s="31"/>
      <c r="C82" s="29"/>
      <c r="D82" s="7" t="str">
        <f t="shared" si="4"/>
        <v>NO RAD.</v>
      </c>
      <c r="E82" s="18">
        <f t="shared" si="5"/>
      </c>
      <c r="F82" s="18">
        <f t="shared" si="6"/>
      </c>
      <c r="G82" s="8">
        <f>IF(AND(B82&gt;0,D82&lt;&gt;"ERROR"),IF(C82="","",IF(C82=0,'X-Ray Tubes'!$B$3/(2*SIN(RADIANS(F82/2))),IF(C82=1,'X-Ray Tubes'!$B$4/(2*SIN(RADIANS(F82/2))),'X-Ray Tubes'!$B$5/(2*SIN(RADIANS(F82/2)))))),"")</f>
      </c>
      <c r="H82" s="29"/>
    </row>
    <row r="83" spans="1:8" ht="12.75">
      <c r="A83" s="7">
        <v>72</v>
      </c>
      <c r="B83" s="31"/>
      <c r="C83" s="29"/>
      <c r="D83" s="7" t="str">
        <f t="shared" si="4"/>
        <v>NO RAD.</v>
      </c>
      <c r="E83" s="18">
        <f t="shared" si="5"/>
      </c>
      <c r="F83" s="18">
        <f t="shared" si="6"/>
      </c>
      <c r="G83" s="8">
        <f>IF(AND(B83&gt;0,D83&lt;&gt;"ERROR"),IF(C83="","",IF(C83=0,'X-Ray Tubes'!$B$3/(2*SIN(RADIANS(F83/2))),IF(C83=1,'X-Ray Tubes'!$B$4/(2*SIN(RADIANS(F83/2))),'X-Ray Tubes'!$B$5/(2*SIN(RADIANS(F83/2)))))),"")</f>
      </c>
      <c r="H83" s="29"/>
    </row>
    <row r="84" spans="1:8" ht="12.75">
      <c r="A84" s="7">
        <v>73</v>
      </c>
      <c r="B84" s="31"/>
      <c r="C84" s="29"/>
      <c r="D84" s="7" t="str">
        <f t="shared" si="4"/>
        <v>NO RAD.</v>
      </c>
      <c r="E84" s="18">
        <f t="shared" si="5"/>
      </c>
      <c r="F84" s="18">
        <f t="shared" si="6"/>
      </c>
      <c r="G84" s="8">
        <f>IF(AND(B84&gt;0,D84&lt;&gt;"ERROR"),IF(C84="","",IF(C84=0,'X-Ray Tubes'!$B$3/(2*SIN(RADIANS(F84/2))),IF(C84=1,'X-Ray Tubes'!$B$4/(2*SIN(RADIANS(F84/2))),'X-Ray Tubes'!$B$5/(2*SIN(RADIANS(F84/2)))))),"")</f>
      </c>
      <c r="H84" s="29"/>
    </row>
    <row r="85" spans="1:8" ht="12.75">
      <c r="A85" s="7">
        <v>74</v>
      </c>
      <c r="B85" s="31"/>
      <c r="C85" s="29"/>
      <c r="D85" s="7" t="str">
        <f t="shared" si="4"/>
        <v>NO RAD.</v>
      </c>
      <c r="E85" s="18">
        <f t="shared" si="5"/>
      </c>
      <c r="F85" s="18">
        <f t="shared" si="6"/>
      </c>
      <c r="G85" s="8">
        <f>IF(AND(B85&gt;0,D85&lt;&gt;"ERROR"),IF(C85="","",IF(C85=0,'X-Ray Tubes'!$B$3/(2*SIN(RADIANS(F85/2))),IF(C85=1,'X-Ray Tubes'!$B$4/(2*SIN(RADIANS(F85/2))),'X-Ray Tubes'!$B$5/(2*SIN(RADIANS(F85/2)))))),"")</f>
      </c>
      <c r="H85" s="29"/>
    </row>
    <row r="86" spans="1:8" ht="12.75">
      <c r="A86" s="7">
        <v>75</v>
      </c>
      <c r="B86" s="31"/>
      <c r="C86" s="29"/>
      <c r="D86" s="7" t="str">
        <f t="shared" si="4"/>
        <v>NO RAD.</v>
      </c>
      <c r="E86" s="18">
        <f t="shared" si="5"/>
      </c>
      <c r="F86" s="18">
        <f t="shared" si="6"/>
      </c>
      <c r="G86" s="8">
        <f>IF(AND(B86&gt;0,D86&lt;&gt;"ERROR"),IF(C86="","",IF(C86=0,'X-Ray Tubes'!$B$3/(2*SIN(RADIANS(F86/2))),IF(C86=1,'X-Ray Tubes'!$B$4/(2*SIN(RADIANS(F86/2))),'X-Ray Tubes'!$B$5/(2*SIN(RADIANS(F86/2)))))),"")</f>
      </c>
      <c r="H86" s="29"/>
    </row>
    <row r="87" spans="1:8" ht="12.75">
      <c r="A87" s="7">
        <v>76</v>
      </c>
      <c r="B87" s="31"/>
      <c r="C87" s="29"/>
      <c r="D87" s="7" t="str">
        <f t="shared" si="4"/>
        <v>NO RAD.</v>
      </c>
      <c r="E87" s="18">
        <f t="shared" si="5"/>
      </c>
      <c r="F87" s="18">
        <f t="shared" si="6"/>
      </c>
      <c r="G87" s="8">
        <f>IF(AND(B87&gt;0,D87&lt;&gt;"ERROR"),IF(C87="","",IF(C87=0,'X-Ray Tubes'!$B$3/(2*SIN(RADIANS(F87/2))),IF(C87=1,'X-Ray Tubes'!$B$4/(2*SIN(RADIANS(F87/2))),'X-Ray Tubes'!$B$5/(2*SIN(RADIANS(F87/2)))))),"")</f>
      </c>
      <c r="H87" s="29"/>
    </row>
    <row r="88" spans="1:8" ht="12.75">
      <c r="A88" s="7">
        <v>77</v>
      </c>
      <c r="B88" s="31"/>
      <c r="C88" s="29"/>
      <c r="D88" s="7" t="str">
        <f t="shared" si="4"/>
        <v>NO RAD.</v>
      </c>
      <c r="E88" s="18">
        <f t="shared" si="5"/>
      </c>
      <c r="F88" s="18">
        <f t="shared" si="6"/>
      </c>
      <c r="G88" s="8">
        <f>IF(AND(B88&gt;0,D88&lt;&gt;"ERROR"),IF(C88="","",IF(C88=0,'X-Ray Tubes'!$B$3/(2*SIN(RADIANS(F88/2))),IF(C88=1,'X-Ray Tubes'!$B$4/(2*SIN(RADIANS(F88/2))),'X-Ray Tubes'!$B$5/(2*SIN(RADIANS(F88/2)))))),"")</f>
      </c>
      <c r="H88" s="29"/>
    </row>
    <row r="89" spans="1:8" ht="12.75">
      <c r="A89" s="7">
        <v>78</v>
      </c>
      <c r="B89" s="31"/>
      <c r="C89" s="29"/>
      <c r="D89" s="7" t="str">
        <f t="shared" si="4"/>
        <v>NO RAD.</v>
      </c>
      <c r="E89" s="18">
        <f t="shared" si="5"/>
      </c>
      <c r="F89" s="18">
        <f t="shared" si="6"/>
      </c>
      <c r="G89" s="8">
        <f>IF(AND(B89&gt;0,D89&lt;&gt;"ERROR"),IF(C89="","",IF(C89=0,'X-Ray Tubes'!$B$3/(2*SIN(RADIANS(F89/2))),IF(C89=1,'X-Ray Tubes'!$B$4/(2*SIN(RADIANS(F89/2))),'X-Ray Tubes'!$B$5/(2*SIN(RADIANS(F89/2)))))),"")</f>
      </c>
      <c r="H89" s="29"/>
    </row>
    <row r="90" spans="1:8" ht="12.75">
      <c r="A90" s="7">
        <v>79</v>
      </c>
      <c r="B90" s="31"/>
      <c r="C90" s="29"/>
      <c r="D90" s="7" t="str">
        <f t="shared" si="4"/>
        <v>NO RAD.</v>
      </c>
      <c r="E90" s="18">
        <f t="shared" si="5"/>
      </c>
      <c r="F90" s="18">
        <f t="shared" si="6"/>
      </c>
      <c r="G90" s="8">
        <f>IF(AND(B90&gt;0,D90&lt;&gt;"ERROR"),IF(C90="","",IF(C90=0,'X-Ray Tubes'!$B$3/(2*SIN(RADIANS(F90/2))),IF(C90=1,'X-Ray Tubes'!$B$4/(2*SIN(RADIANS(F90/2))),'X-Ray Tubes'!$B$5/(2*SIN(RADIANS(F90/2)))))),"")</f>
      </c>
      <c r="H90" s="29"/>
    </row>
    <row r="91" spans="1:8" ht="12.75">
      <c r="A91" s="7">
        <v>80</v>
      </c>
      <c r="B91" s="31"/>
      <c r="C91" s="29"/>
      <c r="D91" s="7" t="str">
        <f t="shared" si="4"/>
        <v>NO RAD.</v>
      </c>
      <c r="E91" s="18">
        <f t="shared" si="5"/>
      </c>
      <c r="F91" s="18">
        <f t="shared" si="6"/>
      </c>
      <c r="G91" s="8">
        <f>IF(AND(B91&gt;0,D91&lt;&gt;"ERROR"),IF(C91="","",IF(C91=0,'X-Ray Tubes'!$B$3/(2*SIN(RADIANS(F91/2))),IF(C91=1,'X-Ray Tubes'!$B$4/(2*SIN(RADIANS(F91/2))),'X-Ray Tubes'!$B$5/(2*SIN(RADIANS(F91/2)))))),"")</f>
      </c>
      <c r="H91" s="29"/>
    </row>
    <row r="92" spans="1:8" ht="12.75">
      <c r="A92" s="7">
        <v>81</v>
      </c>
      <c r="B92" s="31"/>
      <c r="C92" s="29"/>
      <c r="D92" s="7" t="str">
        <f t="shared" si="4"/>
        <v>NO RAD.</v>
      </c>
      <c r="E92" s="18">
        <f t="shared" si="5"/>
      </c>
      <c r="F92" s="18">
        <f t="shared" si="6"/>
      </c>
      <c r="G92" s="8">
        <f>IF(AND(B92&gt;0,D92&lt;&gt;"ERROR"),IF(C92="","",IF(C92=0,'X-Ray Tubes'!$B$3/(2*SIN(RADIANS(F92/2))),IF(C92=1,'X-Ray Tubes'!$B$4/(2*SIN(RADIANS(F92/2))),'X-Ray Tubes'!$B$5/(2*SIN(RADIANS(F92/2)))))),"")</f>
      </c>
      <c r="H92" s="29"/>
    </row>
    <row r="93" spans="1:8" ht="12.75">
      <c r="A93" s="7">
        <v>82</v>
      </c>
      <c r="B93" s="31"/>
      <c r="C93" s="29"/>
      <c r="D93" s="7" t="str">
        <f t="shared" si="4"/>
        <v>NO RAD.</v>
      </c>
      <c r="E93" s="18">
        <f t="shared" si="5"/>
      </c>
      <c r="F93" s="18">
        <f t="shared" si="6"/>
      </c>
      <c r="G93" s="8">
        <f>IF(AND(B93&gt;0,D93&lt;&gt;"ERROR"),IF(C93="","",IF(C93=0,'X-Ray Tubes'!$B$3/(2*SIN(RADIANS(F93/2))),IF(C93=1,'X-Ray Tubes'!$B$4/(2*SIN(RADIANS(F93/2))),'X-Ray Tubes'!$B$5/(2*SIN(RADIANS(F93/2)))))),"")</f>
      </c>
      <c r="H93" s="29"/>
    </row>
    <row r="94" spans="1:8" ht="12.75">
      <c r="A94" s="7">
        <v>83</v>
      </c>
      <c r="B94" s="31"/>
      <c r="C94" s="29"/>
      <c r="D94" s="7" t="str">
        <f t="shared" si="4"/>
        <v>NO RAD.</v>
      </c>
      <c r="E94" s="18">
        <f t="shared" si="5"/>
      </c>
      <c r="F94" s="18">
        <f t="shared" si="6"/>
      </c>
      <c r="G94" s="8">
        <f>IF(AND(B94&gt;0,D94&lt;&gt;"ERROR"),IF(C94="","",IF(C94=0,'X-Ray Tubes'!$B$3/(2*SIN(RADIANS(F94/2))),IF(C94=1,'X-Ray Tubes'!$B$4/(2*SIN(RADIANS(F94/2))),'X-Ray Tubes'!$B$5/(2*SIN(RADIANS(F94/2)))))),"")</f>
      </c>
      <c r="H94" s="29"/>
    </row>
    <row r="95" spans="1:8" ht="12.75">
      <c r="A95" s="7">
        <v>84</v>
      </c>
      <c r="B95" s="31"/>
      <c r="C95" s="29"/>
      <c r="D95" s="7" t="str">
        <f t="shared" si="4"/>
        <v>NO RAD.</v>
      </c>
      <c r="E95" s="18">
        <f t="shared" si="5"/>
      </c>
      <c r="F95" s="18">
        <f t="shared" si="6"/>
      </c>
      <c r="G95" s="8">
        <f>IF(AND(B95&gt;0,D95&lt;&gt;"ERROR"),IF(C95="","",IF(C95=0,'X-Ray Tubes'!$B$3/(2*SIN(RADIANS(F95/2))),IF(C95=1,'X-Ray Tubes'!$B$4/(2*SIN(RADIANS(F95/2))),'X-Ray Tubes'!$B$5/(2*SIN(RADIANS(F95/2)))))),"")</f>
      </c>
      <c r="H95" s="29"/>
    </row>
    <row r="96" spans="1:8" ht="12.75">
      <c r="A96" s="7">
        <v>85</v>
      </c>
      <c r="B96" s="31"/>
      <c r="C96" s="29"/>
      <c r="D96" s="7" t="str">
        <f t="shared" si="4"/>
        <v>NO RAD.</v>
      </c>
      <c r="E96" s="18">
        <f t="shared" si="5"/>
      </c>
      <c r="F96" s="18">
        <f t="shared" si="6"/>
      </c>
      <c r="G96" s="8">
        <f>IF(AND(B96&gt;0,D96&lt;&gt;"ERROR"),IF(C96="","",IF(C96=0,'X-Ray Tubes'!$B$3/(2*SIN(RADIANS(F96/2))),IF(C96=1,'X-Ray Tubes'!$B$4/(2*SIN(RADIANS(F96/2))),'X-Ray Tubes'!$B$5/(2*SIN(RADIANS(F96/2)))))),"")</f>
      </c>
      <c r="H96" s="29"/>
    </row>
    <row r="97" spans="1:8" ht="12.75">
      <c r="A97" s="7">
        <v>86</v>
      </c>
      <c r="B97" s="31"/>
      <c r="C97" s="29"/>
      <c r="D97" s="7" t="str">
        <f t="shared" si="4"/>
        <v>NO RAD.</v>
      </c>
      <c r="E97" s="18">
        <f t="shared" si="5"/>
      </c>
      <c r="F97" s="18">
        <f t="shared" si="6"/>
      </c>
      <c r="G97" s="8">
        <f>IF(AND(B97&gt;0,D97&lt;&gt;"ERROR"),IF(C97="","",IF(C97=0,'X-Ray Tubes'!$B$3/(2*SIN(RADIANS(F97/2))),IF(C97=1,'X-Ray Tubes'!$B$4/(2*SIN(RADIANS(F97/2))),'X-Ray Tubes'!$B$5/(2*SIN(RADIANS(F97/2)))))),"")</f>
      </c>
      <c r="H97" s="29"/>
    </row>
    <row r="98" spans="1:8" ht="12.75">
      <c r="A98" s="7">
        <v>87</v>
      </c>
      <c r="B98" s="31"/>
      <c r="C98" s="29"/>
      <c r="D98" s="7" t="str">
        <f t="shared" si="4"/>
        <v>NO RAD.</v>
      </c>
      <c r="E98" s="18">
        <f t="shared" si="5"/>
      </c>
      <c r="F98" s="18">
        <f t="shared" si="6"/>
      </c>
      <c r="G98" s="8">
        <f>IF(AND(B98&gt;0,D98&lt;&gt;"ERROR"),IF(C98="","",IF(C98=0,'X-Ray Tubes'!$B$3/(2*SIN(RADIANS(F98/2))),IF(C98=1,'X-Ray Tubes'!$B$4/(2*SIN(RADIANS(F98/2))),'X-Ray Tubes'!$B$5/(2*SIN(RADIANS(F98/2)))))),"")</f>
      </c>
      <c r="H98" s="29"/>
    </row>
    <row r="99" spans="1:8" ht="12.75">
      <c r="A99" s="7">
        <v>88</v>
      </c>
      <c r="B99" s="31"/>
      <c r="C99" s="29"/>
      <c r="D99" s="7" t="str">
        <f t="shared" si="4"/>
        <v>NO RAD.</v>
      </c>
      <c r="E99" s="18">
        <f t="shared" si="5"/>
      </c>
      <c r="F99" s="18">
        <f t="shared" si="6"/>
      </c>
      <c r="G99" s="8">
        <f>IF(AND(B99&gt;0,D99&lt;&gt;"ERROR"),IF(C99="","",IF(C99=0,'X-Ray Tubes'!$B$3/(2*SIN(RADIANS(F99/2))),IF(C99=1,'X-Ray Tubes'!$B$4/(2*SIN(RADIANS(F99/2))),'X-Ray Tubes'!$B$5/(2*SIN(RADIANS(F99/2)))))),"")</f>
      </c>
      <c r="H99" s="29"/>
    </row>
    <row r="100" spans="1:8" ht="12.75">
      <c r="A100" s="7">
        <v>89</v>
      </c>
      <c r="B100" s="31"/>
      <c r="C100" s="29"/>
      <c r="D100" s="7" t="str">
        <f t="shared" si="4"/>
        <v>NO RAD.</v>
      </c>
      <c r="E100" s="18">
        <f t="shared" si="5"/>
      </c>
      <c r="F100" s="18">
        <f t="shared" si="6"/>
      </c>
      <c r="G100" s="8">
        <f>IF(AND(B100&gt;0,D100&lt;&gt;"ERROR"),IF(C100="","",IF(C100=0,'X-Ray Tubes'!$B$3/(2*SIN(RADIANS(F100/2))),IF(C100=1,'X-Ray Tubes'!$B$4/(2*SIN(RADIANS(F100/2))),'X-Ray Tubes'!$B$5/(2*SIN(RADIANS(F100/2)))))),"")</f>
      </c>
      <c r="H100" s="29"/>
    </row>
    <row r="101" spans="1:8" ht="12.75">
      <c r="A101" s="7">
        <v>90</v>
      </c>
      <c r="B101" s="31"/>
      <c r="C101" s="29"/>
      <c r="D101" s="7" t="str">
        <f t="shared" si="4"/>
        <v>NO RAD.</v>
      </c>
      <c r="E101" s="18">
        <f t="shared" si="5"/>
      </c>
      <c r="F101" s="18">
        <f t="shared" si="6"/>
      </c>
      <c r="G101" s="8">
        <f>IF(AND(B101&gt;0,D101&lt;&gt;"ERROR"),IF(C101="","",IF(C101=0,'X-Ray Tubes'!$B$3/(2*SIN(RADIANS(F101/2))),IF(C101=1,'X-Ray Tubes'!$B$4/(2*SIN(RADIANS(F101/2))),'X-Ray Tubes'!$B$5/(2*SIN(RADIANS(F101/2)))))),"")</f>
      </c>
      <c r="H101" s="29"/>
    </row>
    <row r="102" ht="12.75">
      <c r="H102"/>
    </row>
    <row r="103" ht="12.75">
      <c r="H103"/>
    </row>
    <row r="104" ht="12.75">
      <c r="H104"/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</sheetData>
  <sheetProtection sheet="1"/>
  <mergeCells count="2">
    <mergeCell ref="B1:E1"/>
    <mergeCell ref="B3:E3"/>
  </mergeCells>
  <printOptions horizontalCentered="1"/>
  <pageMargins left="1.5" right="0.5" top="1" bottom="0.75" header="0.5" footer="0.5"/>
  <pageSetup horizontalDpi="300" verticalDpi="300" orientation="portrait" r:id="rId1"/>
  <headerFooter alignWithMargins="0">
    <oddHeader>&amp;L                      &amp;F&amp;C                         &amp;D   &amp;T&amp;RPAGE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161"/>
  <sheetViews>
    <sheetView zoomScalePageLayoutView="0" workbookViewId="0" topLeftCell="A15">
      <selection activeCell="B1" sqref="B1"/>
    </sheetView>
  </sheetViews>
  <sheetFormatPr defaultColWidth="9.140625" defaultRowHeight="12.75"/>
  <cols>
    <col min="1" max="1" width="9.140625" style="0" customWidth="1"/>
    <col min="3" max="3" width="11.140625" style="0" customWidth="1"/>
    <col min="4" max="4" width="7.140625" style="2" customWidth="1"/>
    <col min="5" max="6" width="4.28125" style="2" customWidth="1"/>
    <col min="7" max="7" width="4.7109375" style="2" customWidth="1"/>
    <col min="8" max="8" width="9.8515625" style="1" customWidth="1"/>
    <col min="9" max="9" width="12.8515625" style="0" customWidth="1"/>
    <col min="10" max="10" width="11.8515625" style="0" customWidth="1"/>
  </cols>
  <sheetData>
    <row r="1" spans="1:19" ht="13.5" thickBot="1">
      <c r="A1" s="5" t="s">
        <v>200</v>
      </c>
      <c r="B1" s="71">
        <f>IF(Input!B1&lt;&gt;"",Input!B1,"")</f>
      </c>
      <c r="C1" s="72"/>
      <c r="D1" s="73"/>
      <c r="E1" s="73"/>
      <c r="F1" s="73"/>
      <c r="G1" s="7"/>
      <c r="H1" s="8" t="s">
        <v>28</v>
      </c>
      <c r="I1" s="8">
        <f>IF(SUM(H7:H96)&gt;0,AVERAGE(H7:H96),"")</f>
      </c>
      <c r="J1" s="50" t="s">
        <v>187</v>
      </c>
      <c r="K1" s="6"/>
      <c r="L1" s="6"/>
      <c r="M1" s="6"/>
      <c r="N1" s="6"/>
      <c r="O1" s="6"/>
      <c r="P1" s="6"/>
      <c r="Q1" s="6"/>
      <c r="R1" s="6"/>
      <c r="S1" s="6"/>
    </row>
    <row r="2" spans="1:19" ht="14.25">
      <c r="A2" s="6"/>
      <c r="B2" s="70"/>
      <c r="C2" s="25"/>
      <c r="D2" s="26"/>
      <c r="E2" s="26"/>
      <c r="F2" s="26"/>
      <c r="G2" s="49" t="s">
        <v>189</v>
      </c>
      <c r="H2" s="8"/>
      <c r="I2" s="8">
        <f>IF(I1="","",I1^3)</f>
      </c>
      <c r="J2" s="50" t="s">
        <v>188</v>
      </c>
      <c r="K2" s="6"/>
      <c r="L2" s="6"/>
      <c r="M2" s="6"/>
      <c r="N2" s="6"/>
      <c r="O2" s="6"/>
      <c r="P2" s="6"/>
      <c r="Q2" s="6"/>
      <c r="R2" s="6"/>
      <c r="S2" s="6"/>
    </row>
    <row r="3" spans="1:20" ht="13.5" thickBot="1">
      <c r="A3" s="5" t="s">
        <v>3</v>
      </c>
      <c r="B3" s="71">
        <f>IF(Input!B3&lt;&gt;"",Input!B3,"")</f>
      </c>
      <c r="C3" s="72"/>
      <c r="D3" s="73"/>
      <c r="E3" s="73"/>
      <c r="F3" s="73"/>
      <c r="G3" s="49" t="s">
        <v>190</v>
      </c>
      <c r="H3" s="8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85"/>
    </row>
    <row r="4" spans="1:19" ht="13.5" thickBot="1">
      <c r="A4" s="6"/>
      <c r="B4" s="70"/>
      <c r="C4" s="25"/>
      <c r="D4" s="26"/>
      <c r="E4" s="26"/>
      <c r="F4" s="26"/>
      <c r="G4" s="7"/>
      <c r="H4" s="8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6.5" thickTop="1">
      <c r="A5" s="87" t="s">
        <v>17</v>
      </c>
      <c r="B5" s="10" t="s">
        <v>9</v>
      </c>
      <c r="C5" s="10" t="s">
        <v>27</v>
      </c>
      <c r="D5" s="82" t="s">
        <v>44</v>
      </c>
      <c r="E5" s="10" t="s">
        <v>23</v>
      </c>
      <c r="F5" s="10" t="s">
        <v>24</v>
      </c>
      <c r="G5" s="11" t="s">
        <v>25</v>
      </c>
      <c r="H5" s="12" t="s">
        <v>26</v>
      </c>
      <c r="I5" s="13" t="s">
        <v>42</v>
      </c>
      <c r="J5" s="9" t="s">
        <v>40</v>
      </c>
      <c r="K5" s="6"/>
      <c r="L5" s="6"/>
      <c r="M5" s="6"/>
      <c r="N5" s="6"/>
      <c r="O5" s="6"/>
      <c r="P5" s="6"/>
      <c r="Q5" s="6"/>
      <c r="R5" s="6"/>
      <c r="S5" s="6"/>
    </row>
    <row r="6" spans="1:19" ht="13.5" thickBot="1">
      <c r="A6" s="88" t="s">
        <v>16</v>
      </c>
      <c r="B6" s="15"/>
      <c r="C6" s="14"/>
      <c r="D6" s="14"/>
      <c r="E6" s="14"/>
      <c r="F6" s="14"/>
      <c r="G6" s="14"/>
      <c r="H6" s="16"/>
      <c r="I6" s="14" t="s">
        <v>43</v>
      </c>
      <c r="J6" s="14" t="s">
        <v>41</v>
      </c>
      <c r="K6" s="6"/>
      <c r="L6" s="6"/>
      <c r="M6" s="6"/>
      <c r="N6" s="6"/>
      <c r="O6" s="6"/>
      <c r="P6" s="6"/>
      <c r="Q6" s="6"/>
      <c r="R6" s="6"/>
      <c r="S6" s="6"/>
    </row>
    <row r="7" spans="1:19" ht="13.5" thickTop="1">
      <c r="A7" s="7">
        <f>Input!A12</f>
        <v>1</v>
      </c>
      <c r="B7" s="8">
        <f>Input!G12</f>
      </c>
      <c r="C7" s="8">
        <f>IF(B7&lt;&gt;"",$B$7^2/B7^2,"")</f>
      </c>
      <c r="D7" s="19"/>
      <c r="E7" s="86">
        <f>IF(D7&gt;0,LOOKUP(D7,'N Lookup'!$A$2:$A$201,'N Lookup'!$B$2:$B$201),"")</f>
      </c>
      <c r="F7" s="86">
        <f>IF(D7&gt;0,LOOKUP(D7,'N Lookup'!$A$2:$A$201,'N Lookup'!$C$2:$C$201),"")</f>
      </c>
      <c r="G7" s="86">
        <f>IF(D7&gt;0,LOOKUP(D7,'N Lookup'!$A$2:$A$201,'N Lookup'!$D$2:$D$201),"")</f>
      </c>
      <c r="H7" s="8">
        <f>IF(AND(D7&gt;0,B7&lt;&gt;""),IF(B7&lt;&gt;""&gt;0,SQRT((E7^2+F7^2+G7^2)*B7^2),""),"")</f>
      </c>
      <c r="I7" s="18">
        <f>IF(Input!F12&lt;&gt;"",Input!F12/2,"")</f>
      </c>
      <c r="J7" s="8">
        <f>IF(B7&lt;&gt;"",0.5*(COS(I7*PI()/180)^2/SIN(I7*PI()/180)+COS(I7*PI()/180)^2/I7),0)</f>
        <v>0</v>
      </c>
      <c r="K7" s="6"/>
      <c r="L7" s="6"/>
      <c r="M7" s="6"/>
      <c r="N7" s="6"/>
      <c r="O7" s="6"/>
      <c r="P7" s="6"/>
      <c r="Q7" s="6"/>
      <c r="R7" s="6"/>
      <c r="S7" s="6"/>
    </row>
    <row r="8" spans="1:19" ht="12.75">
      <c r="A8" s="7">
        <f>Input!A13</f>
        <v>2</v>
      </c>
      <c r="B8" s="8">
        <f>Input!G13</f>
      </c>
      <c r="C8" s="8">
        <f aca="true" t="shared" si="0" ref="C8:C71">IF(B8&lt;&gt;"",$B$7^2/B8^2,"")</f>
      </c>
      <c r="D8" s="19"/>
      <c r="E8" s="86">
        <f>IF(D8&gt;0,LOOKUP(D8,'N Lookup'!$A$2:$A$201,'N Lookup'!$B$2:$B$201),"")</f>
      </c>
      <c r="F8" s="86">
        <f>IF(D8&gt;0,LOOKUP(D8,'N Lookup'!$A$2:$A$201,'N Lookup'!$C$2:$C$201),"")</f>
      </c>
      <c r="G8" s="86">
        <f>IF(D8&gt;0,LOOKUP(D8,'N Lookup'!$A$2:$A$201,'N Lookup'!$D$2:$D$201),"")</f>
      </c>
      <c r="H8" s="8">
        <f aca="true" t="shared" si="1" ref="H8:H71">IF(AND(D8&gt;0,B8&lt;&gt;""),IF(B8&lt;&gt;""&gt;0,SQRT((E8^2+F8^2+G8^2)*B8^2),""),"")</f>
      </c>
      <c r="I8" s="18">
        <f>IF(Input!F13&lt;&gt;"",Input!F13/2,"")</f>
      </c>
      <c r="J8" s="8">
        <f aca="true" t="shared" si="2" ref="J8:J71">IF(B8&lt;&gt;"",0.5*(COS(I8*PI()/180)^2/SIN(I8*PI()/180)+COS(I8*PI()/180)^2/I8),0)</f>
        <v>0</v>
      </c>
      <c r="K8" s="8"/>
      <c r="L8" s="6"/>
      <c r="M8" s="6"/>
      <c r="N8" s="6"/>
      <c r="O8" s="6"/>
      <c r="P8" s="6"/>
      <c r="Q8" s="6"/>
      <c r="R8" s="6"/>
      <c r="S8" s="6"/>
    </row>
    <row r="9" spans="1:19" ht="12.75">
      <c r="A9" s="7">
        <f>Input!A14</f>
        <v>3</v>
      </c>
      <c r="B9" s="8">
        <f>Input!G14</f>
      </c>
      <c r="C9" s="8">
        <f t="shared" si="0"/>
      </c>
      <c r="D9" s="19"/>
      <c r="E9" s="86">
        <f>IF(D9&gt;0,LOOKUP(D9,'N Lookup'!$A$2:$A$201,'N Lookup'!$B$2:$B$201),"")</f>
      </c>
      <c r="F9" s="86">
        <f>IF(D9&gt;0,LOOKUP(D9,'N Lookup'!$A$2:$A$201,'N Lookup'!$C$2:$C$201),"")</f>
      </c>
      <c r="G9" s="86">
        <f>IF(D9&gt;0,LOOKUP(D9,'N Lookup'!$A$2:$A$201,'N Lookup'!$D$2:$D$201),"")</f>
      </c>
      <c r="H9" s="8">
        <f t="shared" si="1"/>
      </c>
      <c r="I9" s="18">
        <f>IF(Input!F14&lt;&gt;"",Input!F14/2,"")</f>
      </c>
      <c r="J9" s="8">
        <f t="shared" si="2"/>
        <v>0</v>
      </c>
      <c r="K9" s="6"/>
      <c r="L9" s="6"/>
      <c r="M9" s="6"/>
      <c r="N9" s="6"/>
      <c r="O9" s="6"/>
      <c r="P9" s="6"/>
      <c r="Q9" s="6"/>
      <c r="R9" s="6"/>
      <c r="S9" s="6"/>
    </row>
    <row r="10" spans="1:19" ht="12.75">
      <c r="A10" s="7">
        <f>Input!A15</f>
        <v>4</v>
      </c>
      <c r="B10" s="8">
        <f>Input!G15</f>
      </c>
      <c r="C10" s="8">
        <f t="shared" si="0"/>
      </c>
      <c r="D10" s="19"/>
      <c r="E10" s="86">
        <f>IF(D10&gt;0,LOOKUP(D10,'N Lookup'!$A$2:$A$201,'N Lookup'!$B$2:$B$201),"")</f>
      </c>
      <c r="F10" s="86">
        <f>IF(D10&gt;0,LOOKUP(D10,'N Lookup'!$A$2:$A$201,'N Lookup'!$C$2:$C$201),"")</f>
      </c>
      <c r="G10" s="86">
        <f>IF(D10&gt;0,LOOKUP(D10,'N Lookup'!$A$2:$A$201,'N Lookup'!$D$2:$D$201),"")</f>
      </c>
      <c r="H10" s="8">
        <f t="shared" si="1"/>
      </c>
      <c r="I10" s="18">
        <f>IF(Input!F15&lt;&gt;"",Input!F15/2,"")</f>
      </c>
      <c r="J10" s="8">
        <f t="shared" si="2"/>
        <v>0</v>
      </c>
      <c r="K10" s="6"/>
      <c r="L10" s="6"/>
      <c r="M10" s="6"/>
      <c r="N10" s="6"/>
      <c r="O10" s="6"/>
      <c r="P10" s="6"/>
      <c r="Q10" s="6"/>
      <c r="R10" s="6"/>
      <c r="S10" s="6"/>
    </row>
    <row r="11" spans="1:19" ht="12.75">
      <c r="A11" s="7">
        <f>Input!A16</f>
        <v>5</v>
      </c>
      <c r="B11" s="8">
        <f>Input!G16</f>
      </c>
      <c r="C11" s="8">
        <f t="shared" si="0"/>
      </c>
      <c r="D11" s="19"/>
      <c r="E11" s="86">
        <f>IF(D11&gt;0,LOOKUP(D11,'N Lookup'!$A$2:$A$201,'N Lookup'!$B$2:$B$201),"")</f>
      </c>
      <c r="F11" s="86">
        <f>IF(D11&gt;0,LOOKUP(D11,'N Lookup'!$A$2:$A$201,'N Lookup'!$C$2:$C$201),"")</f>
      </c>
      <c r="G11" s="86">
        <f>IF(D11&gt;0,LOOKUP(D11,'N Lookup'!$A$2:$A$201,'N Lookup'!$D$2:$D$201),"")</f>
      </c>
      <c r="H11" s="8">
        <f t="shared" si="1"/>
      </c>
      <c r="I11" s="18">
        <f>IF(Input!F16&lt;&gt;"",Input!F16/2,"")</f>
      </c>
      <c r="J11" s="8">
        <f t="shared" si="2"/>
        <v>0</v>
      </c>
      <c r="K11" s="6"/>
      <c r="L11" s="6"/>
      <c r="M11" s="6"/>
      <c r="N11" s="6"/>
      <c r="O11" s="6"/>
      <c r="P11" s="6"/>
      <c r="Q11" s="6"/>
      <c r="R11" s="6"/>
      <c r="S11" s="6"/>
    </row>
    <row r="12" spans="1:19" ht="12.75">
      <c r="A12" s="7">
        <f>Input!A17</f>
        <v>6</v>
      </c>
      <c r="B12" s="8">
        <f>Input!G17</f>
      </c>
      <c r="C12" s="8">
        <f t="shared" si="0"/>
      </c>
      <c r="D12" s="19"/>
      <c r="E12" s="86">
        <f>IF(D12&gt;0,LOOKUP(D12,'N Lookup'!$A$2:$A$201,'N Lookup'!$B$2:$B$201),"")</f>
      </c>
      <c r="F12" s="86">
        <f>IF(D12&gt;0,LOOKUP(D12,'N Lookup'!$A$2:$A$201,'N Lookup'!$C$2:$C$201),"")</f>
      </c>
      <c r="G12" s="86">
        <f>IF(D12&gt;0,LOOKUP(D12,'N Lookup'!$A$2:$A$201,'N Lookup'!$D$2:$D$201),"")</f>
      </c>
      <c r="H12" s="8">
        <f t="shared" si="1"/>
      </c>
      <c r="I12" s="18">
        <f>IF(Input!F17&lt;&gt;"",Input!F17/2,"")</f>
      </c>
      <c r="J12" s="8">
        <f t="shared" si="2"/>
        <v>0</v>
      </c>
      <c r="K12" s="6"/>
      <c r="L12" s="6"/>
      <c r="M12" s="6"/>
      <c r="N12" s="6"/>
      <c r="O12" s="6"/>
      <c r="P12" s="6"/>
      <c r="Q12" s="6"/>
      <c r="R12" s="6"/>
      <c r="S12" s="6"/>
    </row>
    <row r="13" spans="1:19" ht="12.75">
      <c r="A13" s="7">
        <f>Input!A18</f>
        <v>7</v>
      </c>
      <c r="B13" s="8">
        <f>Input!G18</f>
      </c>
      <c r="C13" s="8">
        <f t="shared" si="0"/>
      </c>
      <c r="D13" s="19"/>
      <c r="E13" s="86">
        <f>IF(D13&gt;0,LOOKUP(D13,'N Lookup'!$A$2:$A$201,'N Lookup'!$B$2:$B$201),"")</f>
      </c>
      <c r="F13" s="86">
        <f>IF(D13&gt;0,LOOKUP(D13,'N Lookup'!$A$2:$A$201,'N Lookup'!$C$2:$C$201),"")</f>
      </c>
      <c r="G13" s="86">
        <f>IF(D13&gt;0,LOOKUP(D13,'N Lookup'!$A$2:$A$201,'N Lookup'!$D$2:$D$201),"")</f>
      </c>
      <c r="H13" s="8">
        <f t="shared" si="1"/>
      </c>
      <c r="I13" s="18">
        <f>IF(Input!F18&lt;&gt;"",Input!F18/2,"")</f>
      </c>
      <c r="J13" s="8">
        <f t="shared" si="2"/>
        <v>0</v>
      </c>
      <c r="K13" s="6"/>
      <c r="L13" s="6"/>
      <c r="M13" s="6"/>
      <c r="N13" s="6"/>
      <c r="O13" s="6"/>
      <c r="P13" s="6"/>
      <c r="Q13" s="6"/>
      <c r="R13" s="6"/>
      <c r="S13" s="6"/>
    </row>
    <row r="14" spans="1:19" ht="12.75">
      <c r="A14" s="7">
        <f>Input!A19</f>
        <v>8</v>
      </c>
      <c r="B14" s="8">
        <f>Input!G19</f>
      </c>
      <c r="C14" s="8">
        <f t="shared" si="0"/>
      </c>
      <c r="D14" s="19"/>
      <c r="E14" s="86">
        <f>IF(D14&gt;0,LOOKUP(D14,'N Lookup'!$A$2:$A$201,'N Lookup'!$B$2:$B$201),"")</f>
      </c>
      <c r="F14" s="86">
        <f>IF(D14&gt;0,LOOKUP(D14,'N Lookup'!$A$2:$A$201,'N Lookup'!$C$2:$C$201),"")</f>
      </c>
      <c r="G14" s="86">
        <f>IF(D14&gt;0,LOOKUP(D14,'N Lookup'!$A$2:$A$201,'N Lookup'!$D$2:$D$201),"")</f>
      </c>
      <c r="H14" s="8">
        <f t="shared" si="1"/>
      </c>
      <c r="I14" s="18">
        <f>IF(Input!F19&lt;&gt;"",Input!F19/2,"")</f>
      </c>
      <c r="J14" s="8">
        <f t="shared" si="2"/>
        <v>0</v>
      </c>
      <c r="K14" s="6"/>
      <c r="L14" s="6"/>
      <c r="M14" s="6"/>
      <c r="N14" s="6"/>
      <c r="O14" s="6"/>
      <c r="P14" s="6"/>
      <c r="Q14" s="6"/>
      <c r="R14" s="6"/>
      <c r="S14" s="6"/>
    </row>
    <row r="15" spans="1:19" ht="12.75">
      <c r="A15" s="7">
        <f>Input!A20</f>
        <v>9</v>
      </c>
      <c r="B15" s="8">
        <f>Input!G20</f>
      </c>
      <c r="C15" s="8">
        <f t="shared" si="0"/>
      </c>
      <c r="D15" s="19"/>
      <c r="E15" s="86">
        <f>IF(D15&gt;0,LOOKUP(D15,'N Lookup'!$A$2:$A$201,'N Lookup'!$B$2:$B$201),"")</f>
      </c>
      <c r="F15" s="86">
        <f>IF(D15&gt;0,LOOKUP(D15,'N Lookup'!$A$2:$A$201,'N Lookup'!$C$2:$C$201),"")</f>
      </c>
      <c r="G15" s="86">
        <f>IF(D15&gt;0,LOOKUP(D15,'N Lookup'!$A$2:$A$201,'N Lookup'!$D$2:$D$201),"")</f>
      </c>
      <c r="H15" s="8">
        <f t="shared" si="1"/>
      </c>
      <c r="I15" s="18">
        <f>IF(Input!F20&lt;&gt;"",Input!F20/2,"")</f>
      </c>
      <c r="J15" s="8">
        <f t="shared" si="2"/>
        <v>0</v>
      </c>
      <c r="K15" s="6"/>
      <c r="L15" s="6"/>
      <c r="M15" s="6"/>
      <c r="N15" s="6"/>
      <c r="O15" s="6"/>
      <c r="P15" s="6"/>
      <c r="Q15" s="6"/>
      <c r="R15" s="6"/>
      <c r="S15" s="6"/>
    </row>
    <row r="16" spans="1:20" ht="12.75">
      <c r="A16" s="7">
        <f>Input!A21</f>
        <v>10</v>
      </c>
      <c r="B16" s="8">
        <f>Input!G21</f>
      </c>
      <c r="C16" s="8">
        <f t="shared" si="0"/>
      </c>
      <c r="D16" s="19"/>
      <c r="E16" s="86">
        <f>IF(D16&gt;0,LOOKUP(D16,'N Lookup'!$A$2:$A$201,'N Lookup'!$B$2:$B$201),"")</f>
      </c>
      <c r="F16" s="86">
        <f>IF(D16&gt;0,LOOKUP(D16,'N Lookup'!$A$2:$A$201,'N Lookup'!$C$2:$C$201),"")</f>
      </c>
      <c r="G16" s="86">
        <f>IF(D16&gt;0,LOOKUP(D16,'N Lookup'!$A$2:$A$201,'N Lookup'!$D$2:$D$201),"")</f>
      </c>
      <c r="H16" s="8">
        <f t="shared" si="1"/>
      </c>
      <c r="I16" s="18">
        <f>IF(Input!F21&lt;&gt;"",Input!F21/2,"")</f>
      </c>
      <c r="J16" s="8">
        <f t="shared" si="2"/>
        <v>0</v>
      </c>
      <c r="K16" s="6"/>
      <c r="L16" s="6"/>
      <c r="M16" s="6"/>
      <c r="N16" s="6"/>
      <c r="O16" s="6"/>
      <c r="P16" s="6"/>
      <c r="Q16" s="6"/>
      <c r="R16" s="6"/>
      <c r="S16" s="6"/>
      <c r="T16" s="85"/>
    </row>
    <row r="17" spans="1:19" ht="12.75">
      <c r="A17" s="7">
        <f>Input!A22</f>
        <v>11</v>
      </c>
      <c r="B17" s="8">
        <f>Input!G22</f>
      </c>
      <c r="C17" s="8">
        <f t="shared" si="0"/>
      </c>
      <c r="D17" s="19"/>
      <c r="E17" s="86">
        <f>IF(D17&gt;0,LOOKUP(D17,'N Lookup'!$A$2:$A$201,'N Lookup'!$B$2:$B$201),"")</f>
      </c>
      <c r="F17" s="86">
        <f>IF(D17&gt;0,LOOKUP(D17,'N Lookup'!$A$2:$A$201,'N Lookup'!$C$2:$C$201),"")</f>
      </c>
      <c r="G17" s="86">
        <f>IF(D17&gt;0,LOOKUP(D17,'N Lookup'!$A$2:$A$201,'N Lookup'!$D$2:$D$201),"")</f>
      </c>
      <c r="H17" s="8">
        <f t="shared" si="1"/>
      </c>
      <c r="I17" s="18">
        <f>IF(Input!F22&lt;&gt;"",Input!F22/2,"")</f>
      </c>
      <c r="J17" s="8">
        <f t="shared" si="2"/>
        <v>0</v>
      </c>
      <c r="K17" s="6"/>
      <c r="L17" s="6"/>
      <c r="M17" s="6"/>
      <c r="N17" s="6"/>
      <c r="O17" s="6"/>
      <c r="P17" s="6"/>
      <c r="Q17" s="6"/>
      <c r="R17" s="6"/>
      <c r="S17" s="6"/>
    </row>
    <row r="18" spans="1:19" ht="12.75">
      <c r="A18" s="7">
        <f>Input!A23</f>
        <v>12</v>
      </c>
      <c r="B18" s="8">
        <f>Input!G23</f>
      </c>
      <c r="C18" s="8">
        <f t="shared" si="0"/>
      </c>
      <c r="D18" s="19"/>
      <c r="E18" s="86">
        <f>IF(D18&gt;0,LOOKUP(D18,'N Lookup'!$A$2:$A$201,'N Lookup'!$B$2:$B$201),"")</f>
      </c>
      <c r="F18" s="86">
        <f>IF(D18&gt;0,LOOKUP(D18,'N Lookup'!$A$2:$A$201,'N Lookup'!$C$2:$C$201),"")</f>
      </c>
      <c r="G18" s="86">
        <f>IF(D18&gt;0,LOOKUP(D18,'N Lookup'!$A$2:$A$201,'N Lookup'!$D$2:$D$201),"")</f>
      </c>
      <c r="H18" s="8">
        <f t="shared" si="1"/>
      </c>
      <c r="I18" s="18">
        <f>IF(Input!F23&lt;&gt;"",Input!F23/2,"")</f>
      </c>
      <c r="J18" s="8">
        <f t="shared" si="2"/>
        <v>0</v>
      </c>
      <c r="K18" s="6"/>
      <c r="L18" s="6"/>
      <c r="M18" s="6"/>
      <c r="N18" s="6"/>
      <c r="O18" s="6"/>
      <c r="P18" s="6"/>
      <c r="Q18" s="6"/>
      <c r="R18" s="6"/>
      <c r="S18" s="6"/>
    </row>
    <row r="19" spans="1:20" ht="12.75">
      <c r="A19" s="7">
        <f>Input!A24</f>
        <v>13</v>
      </c>
      <c r="B19" s="8">
        <f>Input!G24</f>
      </c>
      <c r="C19" s="8">
        <f t="shared" si="0"/>
      </c>
      <c r="D19" s="19"/>
      <c r="E19" s="86">
        <f>IF(D19&gt;0,LOOKUP(D19,'N Lookup'!$A$2:$A$201,'N Lookup'!$B$2:$B$201),"")</f>
      </c>
      <c r="F19" s="86">
        <f>IF(D19&gt;0,LOOKUP(D19,'N Lookup'!$A$2:$A$201,'N Lookup'!$C$2:$C$201),"")</f>
      </c>
      <c r="G19" s="86">
        <f>IF(D19&gt;0,LOOKUP(D19,'N Lookup'!$A$2:$A$201,'N Lookup'!$D$2:$D$201),"")</f>
      </c>
      <c r="H19" s="8">
        <f t="shared" si="1"/>
      </c>
      <c r="I19" s="18">
        <f>IF(Input!F24&lt;&gt;"",Input!F24/2,"")</f>
      </c>
      <c r="J19" s="8">
        <f t="shared" si="2"/>
        <v>0</v>
      </c>
      <c r="K19" s="6"/>
      <c r="L19" s="6"/>
      <c r="M19" s="6"/>
      <c r="N19" s="6"/>
      <c r="O19" s="6"/>
      <c r="P19" s="6"/>
      <c r="Q19" s="6"/>
      <c r="R19" s="6"/>
      <c r="S19" s="6"/>
      <c r="T19" s="1">
        <f>B18</f>
      </c>
    </row>
    <row r="20" spans="1:19" ht="12.75">
      <c r="A20" s="7">
        <f>Input!A25</f>
        <v>14</v>
      </c>
      <c r="B20" s="8">
        <f>Input!G25</f>
      </c>
      <c r="C20" s="8">
        <f t="shared" si="0"/>
      </c>
      <c r="D20" s="19"/>
      <c r="E20" s="86">
        <f>IF(D20&gt;0,LOOKUP(D20,'N Lookup'!$A$2:$A$201,'N Lookup'!$B$2:$B$201),"")</f>
      </c>
      <c r="F20" s="86">
        <f>IF(D20&gt;0,LOOKUP(D20,'N Lookup'!$A$2:$A$201,'N Lookup'!$C$2:$C$201),"")</f>
      </c>
      <c r="G20" s="86">
        <f>IF(D20&gt;0,LOOKUP(D20,'N Lookup'!$A$2:$A$201,'N Lookup'!$D$2:$D$201),"")</f>
      </c>
      <c r="H20" s="8">
        <f t="shared" si="1"/>
      </c>
      <c r="I20" s="18">
        <f>IF(Input!F25&lt;&gt;"",Input!F25/2,"")</f>
      </c>
      <c r="J20" s="8">
        <f t="shared" si="2"/>
        <v>0</v>
      </c>
      <c r="K20" s="6"/>
      <c r="L20" s="6"/>
      <c r="M20" s="6"/>
      <c r="N20" s="6"/>
      <c r="O20" s="6"/>
      <c r="P20" s="6"/>
      <c r="Q20" s="6"/>
      <c r="R20" s="6"/>
      <c r="S20" s="6"/>
    </row>
    <row r="21" spans="1:19" ht="12.75">
      <c r="A21" s="7">
        <f>Input!A26</f>
        <v>15</v>
      </c>
      <c r="B21" s="8">
        <f>Input!G26</f>
      </c>
      <c r="C21" s="8">
        <f t="shared" si="0"/>
      </c>
      <c r="D21" s="19"/>
      <c r="E21" s="86">
        <f>IF(D21&gt;0,LOOKUP(D21,'N Lookup'!$A$2:$A$201,'N Lookup'!$B$2:$B$201),"")</f>
      </c>
      <c r="F21" s="86">
        <f>IF(D21&gt;0,LOOKUP(D21,'N Lookup'!$A$2:$A$201,'N Lookup'!$C$2:$C$201),"")</f>
      </c>
      <c r="G21" s="86">
        <f>IF(D21&gt;0,LOOKUP(D21,'N Lookup'!$A$2:$A$201,'N Lookup'!$D$2:$D$201),"")</f>
      </c>
      <c r="H21" s="8">
        <f t="shared" si="1"/>
      </c>
      <c r="I21" s="18">
        <f>IF(Input!F26&lt;&gt;"",Input!F26/2,"")</f>
      </c>
      <c r="J21" s="8">
        <f t="shared" si="2"/>
        <v>0</v>
      </c>
      <c r="K21" s="6"/>
      <c r="L21" s="6"/>
      <c r="M21" s="6"/>
      <c r="N21" s="6"/>
      <c r="O21" s="6"/>
      <c r="P21" s="6"/>
      <c r="Q21" s="6"/>
      <c r="R21" s="6"/>
      <c r="S21" s="6"/>
    </row>
    <row r="22" spans="1:19" ht="12.75">
      <c r="A22" s="7">
        <f>Input!A27</f>
        <v>16</v>
      </c>
      <c r="B22" s="8">
        <f>Input!G27</f>
      </c>
      <c r="C22" s="8">
        <f t="shared" si="0"/>
      </c>
      <c r="D22" s="19"/>
      <c r="E22" s="86">
        <f>IF(D22&gt;0,LOOKUP(D22,'N Lookup'!$A$2:$A$201,'N Lookup'!$B$2:$B$201),"")</f>
      </c>
      <c r="F22" s="86">
        <f>IF(D22&gt;0,LOOKUP(D22,'N Lookup'!$A$2:$A$201,'N Lookup'!$C$2:$C$201),"")</f>
      </c>
      <c r="G22" s="86">
        <f>IF(D22&gt;0,LOOKUP(D22,'N Lookup'!$A$2:$A$201,'N Lookup'!$D$2:$D$201),"")</f>
      </c>
      <c r="H22" s="8">
        <f t="shared" si="1"/>
      </c>
      <c r="I22" s="18">
        <f>IF(Input!F27&lt;&gt;"",Input!F27/2,"")</f>
      </c>
      <c r="J22" s="8">
        <f t="shared" si="2"/>
        <v>0</v>
      </c>
      <c r="K22" s="6"/>
      <c r="L22" s="6"/>
      <c r="M22" s="6"/>
      <c r="N22" s="6"/>
      <c r="O22" s="6"/>
      <c r="P22" s="6"/>
      <c r="Q22" s="6"/>
      <c r="R22" s="6"/>
      <c r="S22" s="6"/>
    </row>
    <row r="23" spans="1:19" ht="12.75">
      <c r="A23" s="7">
        <f>Input!A28</f>
        <v>17</v>
      </c>
      <c r="B23" s="8">
        <f>Input!G28</f>
      </c>
      <c r="C23" s="8">
        <f t="shared" si="0"/>
      </c>
      <c r="D23" s="19"/>
      <c r="E23" s="86">
        <f>IF(D23&gt;0,LOOKUP(D23,'N Lookup'!$A$2:$A$201,'N Lookup'!$B$2:$B$201),"")</f>
      </c>
      <c r="F23" s="86">
        <f>IF(D23&gt;0,LOOKUP(D23,'N Lookup'!$A$2:$A$201,'N Lookup'!$C$2:$C$201),"")</f>
      </c>
      <c r="G23" s="86">
        <f>IF(D23&gt;0,LOOKUP(D23,'N Lookup'!$A$2:$A$201,'N Lookup'!$D$2:$D$201),"")</f>
      </c>
      <c r="H23" s="8">
        <f t="shared" si="1"/>
      </c>
      <c r="I23" s="18">
        <f>IF(Input!F28&lt;&gt;"",Input!F28/2,"")</f>
      </c>
      <c r="J23" s="8">
        <f t="shared" si="2"/>
        <v>0</v>
      </c>
      <c r="K23" s="8"/>
      <c r="L23" s="6"/>
      <c r="M23" s="6"/>
      <c r="N23" s="6"/>
      <c r="O23" s="6"/>
      <c r="P23" s="6"/>
      <c r="Q23" s="6"/>
      <c r="R23" s="6"/>
      <c r="S23" s="6"/>
    </row>
    <row r="24" spans="1:19" ht="12.75">
      <c r="A24" s="7">
        <f>Input!A29</f>
        <v>18</v>
      </c>
      <c r="B24" s="8">
        <f>Input!G29</f>
      </c>
      <c r="C24" s="8">
        <f t="shared" si="0"/>
      </c>
      <c r="D24" s="19"/>
      <c r="E24" s="86">
        <f>IF(D24&gt;0,LOOKUP(D24,'N Lookup'!$A$2:$A$201,'N Lookup'!$B$2:$B$201),"")</f>
      </c>
      <c r="F24" s="86">
        <f>IF(D24&gt;0,LOOKUP(D24,'N Lookup'!$A$2:$A$201,'N Lookup'!$C$2:$C$201),"")</f>
      </c>
      <c r="G24" s="86">
        <f>IF(D24&gt;0,LOOKUP(D24,'N Lookup'!$A$2:$A$201,'N Lookup'!$D$2:$D$201),"")</f>
      </c>
      <c r="H24" s="8">
        <f t="shared" si="1"/>
      </c>
      <c r="I24" s="18">
        <f>IF(Input!F29&lt;&gt;"",Input!F29/2,"")</f>
      </c>
      <c r="J24" s="8">
        <f t="shared" si="2"/>
        <v>0</v>
      </c>
      <c r="K24" s="6"/>
      <c r="L24" s="6"/>
      <c r="M24" s="6"/>
      <c r="N24" s="6"/>
      <c r="O24" s="6"/>
      <c r="P24" s="6"/>
      <c r="Q24" s="6"/>
      <c r="R24" s="6"/>
      <c r="S24" s="6"/>
    </row>
    <row r="25" spans="1:19" ht="12.75">
      <c r="A25" s="7">
        <f>Input!A30</f>
        <v>19</v>
      </c>
      <c r="B25" s="8">
        <f>Input!G30</f>
      </c>
      <c r="C25" s="8">
        <f t="shared" si="0"/>
      </c>
      <c r="D25" s="19"/>
      <c r="E25" s="86">
        <f>IF(D25&gt;0,LOOKUP(D25,'N Lookup'!$A$2:$A$201,'N Lookup'!$B$2:$B$201),"")</f>
      </c>
      <c r="F25" s="86">
        <f>IF(D25&gt;0,LOOKUP(D25,'N Lookup'!$A$2:$A$201,'N Lookup'!$C$2:$C$201),"")</f>
      </c>
      <c r="G25" s="86">
        <f>IF(D25&gt;0,LOOKUP(D25,'N Lookup'!$A$2:$A$201,'N Lookup'!$D$2:$D$201),"")</f>
      </c>
      <c r="H25" s="8">
        <f t="shared" si="1"/>
      </c>
      <c r="I25" s="18">
        <f>IF(Input!F30&lt;&gt;"",Input!F30/2,"")</f>
      </c>
      <c r="J25" s="8">
        <f t="shared" si="2"/>
        <v>0</v>
      </c>
      <c r="K25" s="6"/>
      <c r="L25" s="6"/>
      <c r="M25" s="6"/>
      <c r="N25" s="6"/>
      <c r="O25" s="6"/>
      <c r="P25" s="6"/>
      <c r="Q25" s="6"/>
      <c r="R25" s="6"/>
      <c r="S25" s="6"/>
    </row>
    <row r="26" spans="1:19" ht="12.75">
      <c r="A26" s="7">
        <f>Input!A31</f>
        <v>20</v>
      </c>
      <c r="B26" s="8">
        <f>Input!G31</f>
      </c>
      <c r="C26" s="8">
        <f t="shared" si="0"/>
      </c>
      <c r="D26" s="19"/>
      <c r="E26" s="86">
        <f>IF(D26&gt;0,LOOKUP(D26,'N Lookup'!$A$2:$A$201,'N Lookup'!$B$2:$B$201),"")</f>
      </c>
      <c r="F26" s="86">
        <f>IF(D26&gt;0,LOOKUP(D26,'N Lookup'!$A$2:$A$201,'N Lookup'!$C$2:$C$201),"")</f>
      </c>
      <c r="G26" s="86">
        <f>IF(D26&gt;0,LOOKUP(D26,'N Lookup'!$A$2:$A$201,'N Lookup'!$D$2:$D$201),"")</f>
      </c>
      <c r="H26" s="8">
        <f t="shared" si="1"/>
      </c>
      <c r="I26" s="18">
        <f>IF(Input!F31&lt;&gt;"",Input!F31/2,"")</f>
      </c>
      <c r="J26" s="8">
        <f t="shared" si="2"/>
        <v>0</v>
      </c>
      <c r="K26" s="6"/>
      <c r="L26" s="6"/>
      <c r="M26" s="6"/>
      <c r="N26" s="6"/>
      <c r="O26" s="6"/>
      <c r="P26" s="6"/>
      <c r="Q26" s="6"/>
      <c r="R26" s="6"/>
      <c r="S26" s="6"/>
    </row>
    <row r="27" spans="1:19" ht="12.75">
      <c r="A27" s="7">
        <f>Input!A32</f>
        <v>21</v>
      </c>
      <c r="B27" s="8">
        <f>Input!G32</f>
      </c>
      <c r="C27" s="8">
        <f t="shared" si="0"/>
      </c>
      <c r="D27" s="19"/>
      <c r="E27" s="86">
        <f>IF(D27&gt;0,LOOKUP(D27,'N Lookup'!$A$2:$A$201,'N Lookup'!$B$2:$B$201),"")</f>
      </c>
      <c r="F27" s="86">
        <f>IF(D27&gt;0,LOOKUP(D27,'N Lookup'!$A$2:$A$201,'N Lookup'!$C$2:$C$201),"")</f>
      </c>
      <c r="G27" s="86">
        <f>IF(D27&gt;0,LOOKUP(D27,'N Lookup'!$A$2:$A$201,'N Lookup'!$D$2:$D$201),"")</f>
      </c>
      <c r="H27" s="8">
        <f t="shared" si="1"/>
      </c>
      <c r="I27" s="18">
        <f>IF(Input!F32&lt;&gt;"",Input!F32/2,"")</f>
      </c>
      <c r="J27" s="8">
        <f t="shared" si="2"/>
        <v>0</v>
      </c>
      <c r="K27" s="6"/>
      <c r="L27" s="6"/>
      <c r="M27" s="6"/>
      <c r="N27" s="6"/>
      <c r="O27" s="6"/>
      <c r="P27" s="6"/>
      <c r="Q27" s="6"/>
      <c r="R27" s="6"/>
      <c r="S27" s="6"/>
    </row>
    <row r="28" spans="1:19" ht="12.75">
      <c r="A28" s="7">
        <f>Input!A33</f>
        <v>22</v>
      </c>
      <c r="B28" s="8">
        <f>Input!G33</f>
      </c>
      <c r="C28" s="8">
        <f t="shared" si="0"/>
      </c>
      <c r="D28" s="19"/>
      <c r="E28" s="86">
        <f>IF(D28&gt;0,LOOKUP(D28,'N Lookup'!$A$2:$A$201,'N Lookup'!$B$2:$B$201),"")</f>
      </c>
      <c r="F28" s="86">
        <f>IF(D28&gt;0,LOOKUP(D28,'N Lookup'!$A$2:$A$201,'N Lookup'!$C$2:$C$201),"")</f>
      </c>
      <c r="G28" s="86">
        <f>IF(D28&gt;0,LOOKUP(D28,'N Lookup'!$A$2:$A$201,'N Lookup'!$D$2:$D$201),"")</f>
      </c>
      <c r="H28" s="8">
        <f t="shared" si="1"/>
      </c>
      <c r="I28" s="18">
        <f>IF(Input!F33&lt;&gt;"",Input!F33/2,"")</f>
      </c>
      <c r="J28" s="8">
        <f t="shared" si="2"/>
        <v>0</v>
      </c>
      <c r="K28" s="6"/>
      <c r="L28" s="6"/>
      <c r="M28" s="6"/>
      <c r="N28" s="6"/>
      <c r="O28" s="6"/>
      <c r="P28" s="6"/>
      <c r="Q28" s="6"/>
      <c r="R28" s="6"/>
      <c r="S28" s="6"/>
    </row>
    <row r="29" spans="1:19" ht="12.75">
      <c r="A29" s="7">
        <f>Input!A34</f>
        <v>23</v>
      </c>
      <c r="B29" s="8">
        <f>Input!G34</f>
      </c>
      <c r="C29" s="8">
        <f t="shared" si="0"/>
      </c>
      <c r="D29" s="19"/>
      <c r="E29" s="86">
        <f>IF(D29&gt;0,LOOKUP(D29,'N Lookup'!$A$2:$A$201,'N Lookup'!$B$2:$B$201),"")</f>
      </c>
      <c r="F29" s="86">
        <f>IF(D29&gt;0,LOOKUP(D29,'N Lookup'!$A$2:$A$201,'N Lookup'!$C$2:$C$201),"")</f>
      </c>
      <c r="G29" s="86">
        <f>IF(D29&gt;0,LOOKUP(D29,'N Lookup'!$A$2:$A$201,'N Lookup'!$D$2:$D$201),"")</f>
      </c>
      <c r="H29" s="8">
        <f t="shared" si="1"/>
      </c>
      <c r="I29" s="18">
        <f>IF(Input!F34&lt;&gt;"",Input!F34/2,"")</f>
      </c>
      <c r="J29" s="8">
        <f t="shared" si="2"/>
        <v>0</v>
      </c>
      <c r="K29" s="6"/>
      <c r="L29" s="6"/>
      <c r="M29" s="6"/>
      <c r="N29" s="6"/>
      <c r="O29" s="6"/>
      <c r="P29" s="6"/>
      <c r="Q29" s="6"/>
      <c r="R29" s="6"/>
      <c r="S29" s="6"/>
    </row>
    <row r="30" spans="1:19" ht="12.75">
      <c r="A30" s="7">
        <f>Input!A35</f>
        <v>24</v>
      </c>
      <c r="B30" s="8">
        <f>Input!G35</f>
      </c>
      <c r="C30" s="8">
        <f t="shared" si="0"/>
      </c>
      <c r="D30" s="19"/>
      <c r="E30" s="86">
        <f>IF(D30&gt;0,LOOKUP(D30,'N Lookup'!$A$2:$A$201,'N Lookup'!$B$2:$B$201),"")</f>
      </c>
      <c r="F30" s="86">
        <f>IF(D30&gt;0,LOOKUP(D30,'N Lookup'!$A$2:$A$201,'N Lookup'!$C$2:$C$201),"")</f>
      </c>
      <c r="G30" s="86">
        <f>IF(D30&gt;0,LOOKUP(D30,'N Lookup'!$A$2:$A$201,'N Lookup'!$D$2:$D$201),"")</f>
      </c>
      <c r="H30" s="8">
        <f t="shared" si="1"/>
      </c>
      <c r="I30" s="18">
        <f>IF(Input!F35&lt;&gt;"",Input!F35/2,"")</f>
      </c>
      <c r="J30" s="8">
        <f t="shared" si="2"/>
        <v>0</v>
      </c>
      <c r="K30" s="6"/>
      <c r="L30" s="6"/>
      <c r="M30" s="6"/>
      <c r="N30" s="6"/>
      <c r="O30" s="6"/>
      <c r="P30" s="6"/>
      <c r="Q30" s="6"/>
      <c r="R30" s="6"/>
      <c r="S30" s="6"/>
    </row>
    <row r="31" spans="1:19" ht="12.75">
      <c r="A31" s="7">
        <f>Input!A36</f>
        <v>25</v>
      </c>
      <c r="B31" s="8">
        <f>Input!G36</f>
      </c>
      <c r="C31" s="8">
        <f t="shared" si="0"/>
      </c>
      <c r="D31" s="19"/>
      <c r="E31" s="86">
        <f>IF(D31&gt;0,LOOKUP(D31,'N Lookup'!$A$2:$A$201,'N Lookup'!$B$2:$B$201),"")</f>
      </c>
      <c r="F31" s="86">
        <f>IF(D31&gt;0,LOOKUP(D31,'N Lookup'!$A$2:$A$201,'N Lookup'!$C$2:$C$201),"")</f>
      </c>
      <c r="G31" s="86">
        <f>IF(D31&gt;0,LOOKUP(D31,'N Lookup'!$A$2:$A$201,'N Lookup'!$D$2:$D$201),"")</f>
      </c>
      <c r="H31" s="8">
        <f t="shared" si="1"/>
      </c>
      <c r="I31" s="18">
        <f>IF(Input!F36&lt;&gt;"",Input!F36/2,"")</f>
      </c>
      <c r="J31" s="8">
        <f t="shared" si="2"/>
        <v>0</v>
      </c>
      <c r="K31" s="6"/>
      <c r="L31" s="6"/>
      <c r="M31" s="6"/>
      <c r="N31" s="6"/>
      <c r="O31" s="6"/>
      <c r="P31" s="6"/>
      <c r="Q31" s="6"/>
      <c r="R31" s="6"/>
      <c r="S31" s="6"/>
    </row>
    <row r="32" spans="1:19" ht="12.75">
      <c r="A32" s="7">
        <f>Input!A37</f>
        <v>26</v>
      </c>
      <c r="B32" s="8">
        <f>Input!G37</f>
      </c>
      <c r="C32" s="8">
        <f t="shared" si="0"/>
      </c>
      <c r="D32" s="19"/>
      <c r="E32" s="86">
        <f>IF(D32&gt;0,LOOKUP(D32,'N Lookup'!$A$2:$A$201,'N Lookup'!$B$2:$B$201),"")</f>
      </c>
      <c r="F32" s="86">
        <f>IF(D32&gt;0,LOOKUP(D32,'N Lookup'!$A$2:$A$201,'N Lookup'!$C$2:$C$201),"")</f>
      </c>
      <c r="G32" s="86">
        <f>IF(D32&gt;0,LOOKUP(D32,'N Lookup'!$A$2:$A$201,'N Lookup'!$D$2:$D$201),"")</f>
      </c>
      <c r="H32" s="8">
        <f t="shared" si="1"/>
      </c>
      <c r="I32" s="18">
        <f>IF(Input!F37&lt;&gt;"",Input!F37/2,"")</f>
      </c>
      <c r="J32" s="8">
        <f t="shared" si="2"/>
        <v>0</v>
      </c>
      <c r="K32" s="6"/>
      <c r="L32" s="6"/>
      <c r="M32" s="6"/>
      <c r="N32" s="6"/>
      <c r="O32" s="6"/>
      <c r="P32" s="6"/>
      <c r="Q32" s="6"/>
      <c r="R32" s="6"/>
      <c r="S32" s="6"/>
    </row>
    <row r="33" spans="1:19" ht="12.75">
      <c r="A33" s="7">
        <f>Input!A38</f>
        <v>27</v>
      </c>
      <c r="B33" s="8">
        <f>Input!G38</f>
      </c>
      <c r="C33" s="8">
        <f t="shared" si="0"/>
      </c>
      <c r="D33" s="19"/>
      <c r="E33" s="86">
        <f>IF(D33&gt;0,LOOKUP(D33,'N Lookup'!$A$2:$A$201,'N Lookup'!$B$2:$B$201),"")</f>
      </c>
      <c r="F33" s="86">
        <f>IF(D33&gt;0,LOOKUP(D33,'N Lookup'!$A$2:$A$201,'N Lookup'!$C$2:$C$201),"")</f>
      </c>
      <c r="G33" s="86">
        <f>IF(D33&gt;0,LOOKUP(D33,'N Lookup'!$A$2:$A$201,'N Lookup'!$D$2:$D$201),"")</f>
      </c>
      <c r="H33" s="8">
        <f t="shared" si="1"/>
      </c>
      <c r="I33" s="18">
        <f>IF(Input!F38&lt;&gt;"",Input!F38/2,"")</f>
      </c>
      <c r="J33" s="8">
        <f t="shared" si="2"/>
        <v>0</v>
      </c>
      <c r="K33" s="6"/>
      <c r="L33" s="6"/>
      <c r="M33" s="6"/>
      <c r="N33" s="6"/>
      <c r="O33" s="6"/>
      <c r="P33" s="6"/>
      <c r="Q33" s="6"/>
      <c r="R33" s="6"/>
      <c r="S33" s="6"/>
    </row>
    <row r="34" spans="1:19" ht="12.75">
      <c r="A34" s="7">
        <f>Input!A39</f>
        <v>28</v>
      </c>
      <c r="B34" s="8">
        <f>Input!G39</f>
      </c>
      <c r="C34" s="8">
        <f t="shared" si="0"/>
      </c>
      <c r="D34" s="19"/>
      <c r="E34" s="86">
        <f>IF(D34&gt;0,LOOKUP(D34,'N Lookup'!$A$2:$A$201,'N Lookup'!$B$2:$B$201),"")</f>
      </c>
      <c r="F34" s="86">
        <f>IF(D34&gt;0,LOOKUP(D34,'N Lookup'!$A$2:$A$201,'N Lookup'!$C$2:$C$201),"")</f>
      </c>
      <c r="G34" s="86">
        <f>IF(D34&gt;0,LOOKUP(D34,'N Lookup'!$A$2:$A$201,'N Lookup'!$D$2:$D$201),"")</f>
      </c>
      <c r="H34" s="8">
        <f t="shared" si="1"/>
      </c>
      <c r="I34" s="18">
        <f>IF(Input!F39&lt;&gt;"",Input!F39/2,"")</f>
      </c>
      <c r="J34" s="8">
        <f t="shared" si="2"/>
        <v>0</v>
      </c>
      <c r="K34" s="6"/>
      <c r="L34" s="6"/>
      <c r="M34" s="6"/>
      <c r="N34" s="6"/>
      <c r="O34" s="6"/>
      <c r="P34" s="6"/>
      <c r="Q34" s="6"/>
      <c r="R34" s="6"/>
      <c r="S34" s="6"/>
    </row>
    <row r="35" spans="1:19" ht="12.75">
      <c r="A35" s="7">
        <f>Input!A40</f>
        <v>29</v>
      </c>
      <c r="B35" s="8">
        <f>Input!G40</f>
      </c>
      <c r="C35" s="8">
        <f t="shared" si="0"/>
      </c>
      <c r="D35" s="19"/>
      <c r="E35" s="86">
        <f>IF(D35&gt;0,LOOKUP(D35,'N Lookup'!$A$2:$A$201,'N Lookup'!$B$2:$B$201),"")</f>
      </c>
      <c r="F35" s="86">
        <f>IF(D35&gt;0,LOOKUP(D35,'N Lookup'!$A$2:$A$201,'N Lookup'!$C$2:$C$201),"")</f>
      </c>
      <c r="G35" s="86">
        <f>IF(D35&gt;0,LOOKUP(D35,'N Lookup'!$A$2:$A$201,'N Lookup'!$D$2:$D$201),"")</f>
      </c>
      <c r="H35" s="8">
        <f t="shared" si="1"/>
      </c>
      <c r="I35" s="18">
        <f>IF(Input!F40&lt;&gt;"",Input!F40/2,"")</f>
      </c>
      <c r="J35" s="8">
        <f t="shared" si="2"/>
        <v>0</v>
      </c>
      <c r="K35" s="6"/>
      <c r="L35" s="6"/>
      <c r="M35" s="6"/>
      <c r="N35" s="6"/>
      <c r="O35" s="6"/>
      <c r="P35" s="6"/>
      <c r="Q35" s="6"/>
      <c r="R35" s="6"/>
      <c r="S35" s="6"/>
    </row>
    <row r="36" spans="1:19" ht="12.75">
      <c r="A36" s="7">
        <f>Input!A41</f>
        <v>30</v>
      </c>
      <c r="B36" s="8">
        <f>Input!G41</f>
      </c>
      <c r="C36" s="8">
        <f t="shared" si="0"/>
      </c>
      <c r="D36" s="19"/>
      <c r="E36" s="86">
        <f>IF(D36&gt;0,LOOKUP(D36,'N Lookup'!$A$2:$A$201,'N Lookup'!$B$2:$B$201),"")</f>
      </c>
      <c r="F36" s="86">
        <f>IF(D36&gt;0,LOOKUP(D36,'N Lookup'!$A$2:$A$201,'N Lookup'!$C$2:$C$201),"")</f>
      </c>
      <c r="G36" s="86">
        <f>IF(D36&gt;0,LOOKUP(D36,'N Lookup'!$A$2:$A$201,'N Lookup'!$D$2:$D$201),"")</f>
      </c>
      <c r="H36" s="8">
        <f t="shared" si="1"/>
      </c>
      <c r="I36" s="18">
        <f>IF(Input!F41&lt;&gt;"",Input!F41/2,"")</f>
      </c>
      <c r="J36" s="8">
        <f t="shared" si="2"/>
        <v>0</v>
      </c>
      <c r="K36" s="6"/>
      <c r="L36" s="6"/>
      <c r="M36" s="6"/>
      <c r="N36" s="6"/>
      <c r="O36" s="6"/>
      <c r="P36" s="6"/>
      <c r="Q36" s="6"/>
      <c r="R36" s="6"/>
      <c r="S36" s="6"/>
    </row>
    <row r="37" spans="1:19" ht="12.75">
      <c r="A37" s="7">
        <f>Input!A42</f>
        <v>31</v>
      </c>
      <c r="B37" s="8">
        <f>Input!G42</f>
      </c>
      <c r="C37" s="8">
        <f t="shared" si="0"/>
      </c>
      <c r="D37" s="19"/>
      <c r="E37" s="86">
        <f>IF(D37&gt;0,LOOKUP(D37,'N Lookup'!$A$2:$A$201,'N Lookup'!$B$2:$B$201),"")</f>
      </c>
      <c r="F37" s="86">
        <f>IF(D37&gt;0,LOOKUP(D37,'N Lookup'!$A$2:$A$201,'N Lookup'!$C$2:$C$201),"")</f>
      </c>
      <c r="G37" s="86">
        <f>IF(D37&gt;0,LOOKUP(D37,'N Lookup'!$A$2:$A$201,'N Lookup'!$D$2:$D$201),"")</f>
      </c>
      <c r="H37" s="8">
        <f t="shared" si="1"/>
      </c>
      <c r="I37" s="18">
        <f>IF(Input!F42&lt;&gt;"",Input!F42/2,"")</f>
      </c>
      <c r="J37" s="8">
        <f t="shared" si="2"/>
        <v>0</v>
      </c>
      <c r="K37" s="6"/>
      <c r="L37" s="6"/>
      <c r="M37" s="6"/>
      <c r="N37" s="6"/>
      <c r="O37" s="6"/>
      <c r="P37" s="6"/>
      <c r="Q37" s="6"/>
      <c r="R37" s="6"/>
      <c r="S37" s="6"/>
    </row>
    <row r="38" spans="1:19" ht="12.75">
      <c r="A38" s="7">
        <f>Input!A43</f>
        <v>32</v>
      </c>
      <c r="B38" s="8">
        <f>Input!G43</f>
      </c>
      <c r="C38" s="8">
        <f t="shared" si="0"/>
      </c>
      <c r="D38" s="19"/>
      <c r="E38" s="86">
        <f>IF(D38&gt;0,LOOKUP(D38,'N Lookup'!$A$2:$A$201,'N Lookup'!$B$2:$B$201),"")</f>
      </c>
      <c r="F38" s="86">
        <f>IF(D38&gt;0,LOOKUP(D38,'N Lookup'!$A$2:$A$201,'N Lookup'!$C$2:$C$201),"")</f>
      </c>
      <c r="G38" s="86">
        <f>IF(D38&gt;0,LOOKUP(D38,'N Lookup'!$A$2:$A$201,'N Lookup'!$D$2:$D$201),"")</f>
      </c>
      <c r="H38" s="8">
        <f t="shared" si="1"/>
      </c>
      <c r="I38" s="18">
        <f>IF(Input!F43&lt;&gt;"",Input!F43/2,"")</f>
      </c>
      <c r="J38" s="8">
        <f t="shared" si="2"/>
        <v>0</v>
      </c>
      <c r="K38" s="6"/>
      <c r="L38" s="6"/>
      <c r="M38" s="6"/>
      <c r="N38" s="6"/>
      <c r="O38" s="6"/>
      <c r="P38" s="6"/>
      <c r="Q38" s="6"/>
      <c r="R38" s="6"/>
      <c r="S38" s="6"/>
    </row>
    <row r="39" spans="1:19" ht="12.75">
      <c r="A39" s="7">
        <f>Input!A44</f>
        <v>33</v>
      </c>
      <c r="B39" s="8">
        <f>Input!G44</f>
      </c>
      <c r="C39" s="8">
        <f t="shared" si="0"/>
      </c>
      <c r="D39" s="19"/>
      <c r="E39" s="86">
        <f>IF(D39&gt;0,LOOKUP(D39,'N Lookup'!$A$2:$A$201,'N Lookup'!$B$2:$B$201),"")</f>
      </c>
      <c r="F39" s="86">
        <f>IF(D39&gt;0,LOOKUP(D39,'N Lookup'!$A$2:$A$201,'N Lookup'!$C$2:$C$201),"")</f>
      </c>
      <c r="G39" s="86">
        <f>IF(D39&gt;0,LOOKUP(D39,'N Lookup'!$A$2:$A$201,'N Lookup'!$D$2:$D$201),"")</f>
      </c>
      <c r="H39" s="8">
        <f t="shared" si="1"/>
      </c>
      <c r="I39" s="18">
        <f>IF(Input!F44&lt;&gt;"",Input!F44/2,"")</f>
      </c>
      <c r="J39" s="8">
        <f t="shared" si="2"/>
        <v>0</v>
      </c>
      <c r="K39" s="6"/>
      <c r="L39" s="6"/>
      <c r="M39" s="6"/>
      <c r="N39" s="6"/>
      <c r="O39" s="6"/>
      <c r="P39" s="6"/>
      <c r="Q39" s="6"/>
      <c r="R39" s="6"/>
      <c r="S39" s="6"/>
    </row>
    <row r="40" spans="1:19" ht="12.75">
      <c r="A40" s="7">
        <f>Input!A45</f>
        <v>34</v>
      </c>
      <c r="B40" s="8">
        <f>Input!G45</f>
      </c>
      <c r="C40" s="8">
        <f t="shared" si="0"/>
      </c>
      <c r="D40" s="19"/>
      <c r="E40" s="86">
        <f>IF(D40&gt;0,LOOKUP(D40,'N Lookup'!$A$2:$A$201,'N Lookup'!$B$2:$B$201),"")</f>
      </c>
      <c r="F40" s="86">
        <f>IF(D40&gt;0,LOOKUP(D40,'N Lookup'!$A$2:$A$201,'N Lookup'!$C$2:$C$201),"")</f>
      </c>
      <c r="G40" s="86">
        <f>IF(D40&gt;0,LOOKUP(D40,'N Lookup'!$A$2:$A$201,'N Lookup'!$D$2:$D$201),"")</f>
      </c>
      <c r="H40" s="8">
        <f t="shared" si="1"/>
      </c>
      <c r="I40" s="18">
        <f>IF(Input!F45&lt;&gt;"",Input!F45/2,"")</f>
      </c>
      <c r="J40" s="8">
        <f t="shared" si="2"/>
        <v>0</v>
      </c>
      <c r="K40" s="6"/>
      <c r="L40" s="6"/>
      <c r="M40" s="6"/>
      <c r="N40" s="6"/>
      <c r="O40" s="6"/>
      <c r="P40" s="6"/>
      <c r="Q40" s="6"/>
      <c r="R40" s="6"/>
      <c r="S40" s="6"/>
    </row>
    <row r="41" spans="1:19" ht="12.75">
      <c r="A41" s="7">
        <f>Input!A46</f>
        <v>35</v>
      </c>
      <c r="B41" s="8">
        <f>Input!G46</f>
      </c>
      <c r="C41" s="8">
        <f t="shared" si="0"/>
      </c>
      <c r="D41" s="19"/>
      <c r="E41" s="86">
        <f>IF(D41&gt;0,LOOKUP(D41,'N Lookup'!$A$2:$A$201,'N Lookup'!$B$2:$B$201),"")</f>
      </c>
      <c r="F41" s="86">
        <f>IF(D41&gt;0,LOOKUP(D41,'N Lookup'!$A$2:$A$201,'N Lookup'!$C$2:$C$201),"")</f>
      </c>
      <c r="G41" s="86">
        <f>IF(D41&gt;0,LOOKUP(D41,'N Lookup'!$A$2:$A$201,'N Lookup'!$D$2:$D$201),"")</f>
      </c>
      <c r="H41" s="8">
        <f t="shared" si="1"/>
      </c>
      <c r="I41" s="18">
        <f>IF(Input!F46&lt;&gt;"",Input!F46/2,"")</f>
      </c>
      <c r="J41" s="8">
        <f t="shared" si="2"/>
        <v>0</v>
      </c>
      <c r="K41" s="8"/>
      <c r="L41" s="6"/>
      <c r="M41" s="6"/>
      <c r="N41" s="6"/>
      <c r="O41" s="6"/>
      <c r="P41" s="6"/>
      <c r="Q41" s="6"/>
      <c r="R41" s="6"/>
      <c r="S41" s="6"/>
    </row>
    <row r="42" spans="1:19" ht="12.75">
      <c r="A42" s="7">
        <f>Input!A47</f>
        <v>36</v>
      </c>
      <c r="B42" s="8">
        <f>Input!G47</f>
      </c>
      <c r="C42" s="8">
        <f t="shared" si="0"/>
      </c>
      <c r="D42" s="19"/>
      <c r="E42" s="86">
        <f>IF(D42&gt;0,LOOKUP(D42,'N Lookup'!$A$2:$A$201,'N Lookup'!$B$2:$B$201),"")</f>
      </c>
      <c r="F42" s="86">
        <f>IF(D42&gt;0,LOOKUP(D42,'N Lookup'!$A$2:$A$201,'N Lookup'!$C$2:$C$201),"")</f>
      </c>
      <c r="G42" s="86">
        <f>IF(D42&gt;0,LOOKUP(D42,'N Lookup'!$A$2:$A$201,'N Lookup'!$D$2:$D$201),"")</f>
      </c>
      <c r="H42" s="8">
        <f t="shared" si="1"/>
      </c>
      <c r="I42" s="18">
        <f>IF(Input!F47&lt;&gt;"",Input!F47/2,"")</f>
      </c>
      <c r="J42" s="8">
        <f t="shared" si="2"/>
        <v>0</v>
      </c>
      <c r="K42" s="6"/>
      <c r="L42" s="6"/>
      <c r="M42" s="6"/>
      <c r="N42" s="6"/>
      <c r="O42" s="6"/>
      <c r="P42" s="6"/>
      <c r="Q42" s="6"/>
      <c r="R42" s="6"/>
      <c r="S42" s="6"/>
    </row>
    <row r="43" spans="1:19" ht="12.75">
      <c r="A43" s="7">
        <f>Input!A48</f>
        <v>37</v>
      </c>
      <c r="B43" s="8">
        <f>Input!G48</f>
      </c>
      <c r="C43" s="8">
        <f t="shared" si="0"/>
      </c>
      <c r="D43" s="19"/>
      <c r="E43" s="86">
        <f>IF(D43&gt;0,LOOKUP(D43,'N Lookup'!$A$2:$A$201,'N Lookup'!$B$2:$B$201),"")</f>
      </c>
      <c r="F43" s="86">
        <f>IF(D43&gt;0,LOOKUP(D43,'N Lookup'!$A$2:$A$201,'N Lookup'!$C$2:$C$201),"")</f>
      </c>
      <c r="G43" s="86">
        <f>IF(D43&gt;0,LOOKUP(D43,'N Lookup'!$A$2:$A$201,'N Lookup'!$D$2:$D$201),"")</f>
      </c>
      <c r="H43" s="8">
        <f t="shared" si="1"/>
      </c>
      <c r="I43" s="18">
        <f>IF(Input!F48&lt;&gt;"",Input!F48/2,"")</f>
      </c>
      <c r="J43" s="8">
        <f t="shared" si="2"/>
        <v>0</v>
      </c>
      <c r="K43" s="6"/>
      <c r="L43" s="6"/>
      <c r="M43" s="6"/>
      <c r="N43" s="6"/>
      <c r="O43" s="6"/>
      <c r="P43" s="6"/>
      <c r="Q43" s="6"/>
      <c r="R43" s="6"/>
      <c r="S43" s="6"/>
    </row>
    <row r="44" spans="1:19" ht="12.75">
      <c r="A44" s="7">
        <f>Input!A49</f>
        <v>38</v>
      </c>
      <c r="B44" s="8">
        <f>Input!G49</f>
      </c>
      <c r="C44" s="8">
        <f t="shared" si="0"/>
      </c>
      <c r="D44" s="19"/>
      <c r="E44" s="86">
        <f>IF(D44&gt;0,LOOKUP(D44,'N Lookup'!$A$2:$A$201,'N Lookup'!$B$2:$B$201),"")</f>
      </c>
      <c r="F44" s="86">
        <f>IF(D44&gt;0,LOOKUP(D44,'N Lookup'!$A$2:$A$201,'N Lookup'!$C$2:$C$201),"")</f>
      </c>
      <c r="G44" s="86">
        <f>IF(D44&gt;0,LOOKUP(D44,'N Lookup'!$A$2:$A$201,'N Lookup'!$D$2:$D$201),"")</f>
      </c>
      <c r="H44" s="8">
        <f t="shared" si="1"/>
      </c>
      <c r="I44" s="18">
        <f>IF(Input!F49&lt;&gt;"",Input!F49/2,"")</f>
      </c>
      <c r="J44" s="8">
        <f t="shared" si="2"/>
        <v>0</v>
      </c>
      <c r="K44" s="6"/>
      <c r="L44" s="6"/>
      <c r="M44" s="6"/>
      <c r="N44" s="6"/>
      <c r="O44" s="6"/>
      <c r="P44" s="6"/>
      <c r="Q44" s="6"/>
      <c r="R44" s="6"/>
      <c r="S44" s="6"/>
    </row>
    <row r="45" spans="1:19" ht="12.75">
      <c r="A45" s="7">
        <f>Input!A50</f>
        <v>39</v>
      </c>
      <c r="B45" s="8">
        <f>Input!G50</f>
      </c>
      <c r="C45" s="8">
        <f t="shared" si="0"/>
      </c>
      <c r="D45" s="19"/>
      <c r="E45" s="86">
        <f>IF(D45&gt;0,LOOKUP(D45,'N Lookup'!$A$2:$A$201,'N Lookup'!$B$2:$B$201),"")</f>
      </c>
      <c r="F45" s="86">
        <f>IF(D45&gt;0,LOOKUP(D45,'N Lookup'!$A$2:$A$201,'N Lookup'!$C$2:$C$201),"")</f>
      </c>
      <c r="G45" s="86">
        <f>IF(D45&gt;0,LOOKUP(D45,'N Lookup'!$A$2:$A$201,'N Lookup'!$D$2:$D$201),"")</f>
      </c>
      <c r="H45" s="8">
        <f t="shared" si="1"/>
      </c>
      <c r="I45" s="18">
        <f>IF(Input!F50&lt;&gt;"",Input!F50/2,"")</f>
      </c>
      <c r="J45" s="8">
        <f t="shared" si="2"/>
        <v>0</v>
      </c>
      <c r="K45" s="6"/>
      <c r="L45" s="6"/>
      <c r="M45" s="6"/>
      <c r="N45" s="6"/>
      <c r="O45" s="6"/>
      <c r="P45" s="6"/>
      <c r="Q45" s="6"/>
      <c r="R45" s="6"/>
      <c r="S45" s="6"/>
    </row>
    <row r="46" spans="1:19" ht="12.75">
      <c r="A46" s="7">
        <f>Input!A51</f>
        <v>40</v>
      </c>
      <c r="B46" s="8">
        <f>Input!G51</f>
      </c>
      <c r="C46" s="8">
        <f t="shared" si="0"/>
      </c>
      <c r="D46" s="19"/>
      <c r="E46" s="86">
        <f>IF(D46&gt;0,LOOKUP(D46,'N Lookup'!$A$2:$A$201,'N Lookup'!$B$2:$B$201),"")</f>
      </c>
      <c r="F46" s="86">
        <f>IF(D46&gt;0,LOOKUP(D46,'N Lookup'!$A$2:$A$201,'N Lookup'!$C$2:$C$201),"")</f>
      </c>
      <c r="G46" s="86">
        <f>IF(D46&gt;0,LOOKUP(D46,'N Lookup'!$A$2:$A$201,'N Lookup'!$D$2:$D$201),"")</f>
      </c>
      <c r="H46" s="8">
        <f t="shared" si="1"/>
      </c>
      <c r="I46" s="18">
        <f>IF(Input!F51&lt;&gt;"",Input!F51/2,"")</f>
      </c>
      <c r="J46" s="8">
        <f t="shared" si="2"/>
        <v>0</v>
      </c>
      <c r="K46" s="6"/>
      <c r="L46" s="6"/>
      <c r="M46" s="6"/>
      <c r="N46" s="6"/>
      <c r="O46" s="6"/>
      <c r="P46" s="6"/>
      <c r="Q46" s="6"/>
      <c r="R46" s="6"/>
      <c r="S46" s="6"/>
    </row>
    <row r="47" spans="1:19" ht="12.75">
      <c r="A47" s="7">
        <f>Input!A52</f>
        <v>41</v>
      </c>
      <c r="B47" s="8">
        <f>Input!G52</f>
      </c>
      <c r="C47" s="8">
        <f t="shared" si="0"/>
      </c>
      <c r="D47" s="19"/>
      <c r="E47" s="86">
        <f>IF(D47&gt;0,LOOKUP(D47,'N Lookup'!$A$2:$A$201,'N Lookup'!$B$2:$B$201),"")</f>
      </c>
      <c r="F47" s="86">
        <f>IF(D47&gt;0,LOOKUP(D47,'N Lookup'!$A$2:$A$201,'N Lookup'!$C$2:$C$201),"")</f>
      </c>
      <c r="G47" s="86">
        <f>IF(D47&gt;0,LOOKUP(D47,'N Lookup'!$A$2:$A$201,'N Lookup'!$D$2:$D$201),"")</f>
      </c>
      <c r="H47" s="8">
        <f t="shared" si="1"/>
      </c>
      <c r="I47" s="18">
        <f>IF(Input!F52&lt;&gt;"",Input!F52/2,"")</f>
      </c>
      <c r="J47" s="8">
        <f t="shared" si="2"/>
        <v>0</v>
      </c>
      <c r="K47" s="6"/>
      <c r="L47" s="6"/>
      <c r="M47" s="6"/>
      <c r="N47" s="6"/>
      <c r="O47" s="6"/>
      <c r="P47" s="6"/>
      <c r="Q47" s="6"/>
      <c r="R47" s="6"/>
      <c r="S47" s="6"/>
    </row>
    <row r="48" spans="1:19" ht="12.75">
      <c r="A48" s="7">
        <f>Input!A53</f>
        <v>42</v>
      </c>
      <c r="B48" s="8">
        <f>Input!G53</f>
      </c>
      <c r="C48" s="8">
        <f t="shared" si="0"/>
      </c>
      <c r="D48" s="19"/>
      <c r="E48" s="86">
        <f>IF(D48&gt;0,LOOKUP(D48,'N Lookup'!$A$2:$A$201,'N Lookup'!$B$2:$B$201),"")</f>
      </c>
      <c r="F48" s="86">
        <f>IF(D48&gt;0,LOOKUP(D48,'N Lookup'!$A$2:$A$201,'N Lookup'!$C$2:$C$201),"")</f>
      </c>
      <c r="G48" s="86">
        <f>IF(D48&gt;0,LOOKUP(D48,'N Lookup'!$A$2:$A$201,'N Lookup'!$D$2:$D$201),"")</f>
      </c>
      <c r="H48" s="8">
        <f t="shared" si="1"/>
      </c>
      <c r="I48" s="18">
        <f>IF(Input!F53&lt;&gt;"",Input!F53/2,"")</f>
      </c>
      <c r="J48" s="8">
        <f t="shared" si="2"/>
        <v>0</v>
      </c>
      <c r="K48" s="6"/>
      <c r="L48" s="6"/>
      <c r="M48" s="6"/>
      <c r="N48" s="6"/>
      <c r="O48" s="6"/>
      <c r="P48" s="6"/>
      <c r="Q48" s="6"/>
      <c r="R48" s="6"/>
      <c r="S48" s="6"/>
    </row>
    <row r="49" spans="1:19" ht="12.75">
      <c r="A49" s="7">
        <f>Input!A54</f>
        <v>43</v>
      </c>
      <c r="B49" s="8">
        <f>Input!G54</f>
      </c>
      <c r="C49" s="8">
        <f t="shared" si="0"/>
      </c>
      <c r="D49" s="19"/>
      <c r="E49" s="86">
        <f>IF(D49&gt;0,LOOKUP(D49,'N Lookup'!$A$2:$A$201,'N Lookup'!$B$2:$B$201),"")</f>
      </c>
      <c r="F49" s="86">
        <f>IF(D49&gt;0,LOOKUP(D49,'N Lookup'!$A$2:$A$201,'N Lookup'!$C$2:$C$201),"")</f>
      </c>
      <c r="G49" s="86">
        <f>IF(D49&gt;0,LOOKUP(D49,'N Lookup'!$A$2:$A$201,'N Lookup'!$D$2:$D$201),"")</f>
      </c>
      <c r="H49" s="8">
        <f t="shared" si="1"/>
      </c>
      <c r="I49" s="18">
        <f>IF(Input!F54&lt;&gt;"",Input!F54/2,"")</f>
      </c>
      <c r="J49" s="8">
        <f t="shared" si="2"/>
        <v>0</v>
      </c>
      <c r="K49" s="6"/>
      <c r="L49" s="6"/>
      <c r="M49" s="6"/>
      <c r="N49" s="6"/>
      <c r="O49" s="6"/>
      <c r="P49" s="6"/>
      <c r="Q49" s="6"/>
      <c r="R49" s="6"/>
      <c r="S49" s="6"/>
    </row>
    <row r="50" spans="1:19" ht="12.75">
      <c r="A50" s="7">
        <f>Input!A55</f>
        <v>44</v>
      </c>
      <c r="B50" s="8">
        <f>Input!G55</f>
      </c>
      <c r="C50" s="8">
        <f t="shared" si="0"/>
      </c>
      <c r="D50" s="19"/>
      <c r="E50" s="86">
        <f>IF(D50&gt;0,LOOKUP(D50,'N Lookup'!$A$2:$A$201,'N Lookup'!$B$2:$B$201),"")</f>
      </c>
      <c r="F50" s="86">
        <f>IF(D50&gt;0,LOOKUP(D50,'N Lookup'!$A$2:$A$201,'N Lookup'!$C$2:$C$201),"")</f>
      </c>
      <c r="G50" s="86">
        <f>IF(D50&gt;0,LOOKUP(D50,'N Lookup'!$A$2:$A$201,'N Lookup'!$D$2:$D$201),"")</f>
      </c>
      <c r="H50" s="8">
        <f t="shared" si="1"/>
      </c>
      <c r="I50" s="18">
        <f>IF(Input!F55&lt;&gt;"",Input!F55/2,"")</f>
      </c>
      <c r="J50" s="8">
        <f t="shared" si="2"/>
        <v>0</v>
      </c>
      <c r="K50" s="6"/>
      <c r="L50" s="6"/>
      <c r="M50" s="6"/>
      <c r="N50" s="6"/>
      <c r="O50" s="6"/>
      <c r="P50" s="6"/>
      <c r="Q50" s="6"/>
      <c r="R50" s="6"/>
      <c r="S50" s="6"/>
    </row>
    <row r="51" spans="1:30" ht="12.75">
      <c r="A51" s="7">
        <f>Input!A56</f>
        <v>45</v>
      </c>
      <c r="B51" s="8">
        <f>Input!G56</f>
      </c>
      <c r="C51" s="8">
        <f t="shared" si="0"/>
      </c>
      <c r="D51" s="19"/>
      <c r="E51" s="86">
        <f>IF(D51&gt;0,LOOKUP(D51,'N Lookup'!$A$2:$A$201,'N Lookup'!$B$2:$B$201),"")</f>
      </c>
      <c r="F51" s="86">
        <f>IF(D51&gt;0,LOOKUP(D51,'N Lookup'!$A$2:$A$201,'N Lookup'!$C$2:$C$201),"")</f>
      </c>
      <c r="G51" s="86">
        <f>IF(D51&gt;0,LOOKUP(D51,'N Lookup'!$A$2:$A$201,'N Lookup'!$D$2:$D$201),"")</f>
      </c>
      <c r="H51" s="8">
        <f t="shared" si="1"/>
      </c>
      <c r="I51" s="18">
        <f>IF(Input!F56&lt;&gt;"",Input!F56/2,"")</f>
      </c>
      <c r="J51" s="8">
        <f t="shared" si="2"/>
        <v>0</v>
      </c>
      <c r="K51" s="6"/>
      <c r="L51" s="6"/>
      <c r="M51" s="6"/>
      <c r="N51" s="6"/>
      <c r="O51" s="6"/>
      <c r="P51" s="6"/>
      <c r="Q51" s="6"/>
      <c r="R51" s="6"/>
      <c r="S51" s="6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ht="12.75">
      <c r="A52" s="7">
        <f>Input!A57</f>
        <v>46</v>
      </c>
      <c r="B52" s="8">
        <f>Input!G57</f>
      </c>
      <c r="C52" s="8">
        <f t="shared" si="0"/>
      </c>
      <c r="D52" s="19"/>
      <c r="E52" s="86">
        <f>IF(D52&gt;0,LOOKUP(D52,'N Lookup'!$A$2:$A$201,'N Lookup'!$B$2:$B$201),"")</f>
      </c>
      <c r="F52" s="86">
        <f>IF(D52&gt;0,LOOKUP(D52,'N Lookup'!$A$2:$A$201,'N Lookup'!$C$2:$C$201),"")</f>
      </c>
      <c r="G52" s="86">
        <f>IF(D52&gt;0,LOOKUP(D52,'N Lookup'!$A$2:$A$201,'N Lookup'!$D$2:$D$201),"")</f>
      </c>
      <c r="H52" s="8">
        <f t="shared" si="1"/>
      </c>
      <c r="I52" s="18">
        <f>IF(Input!F57&lt;&gt;"",Input!F57/2,"")</f>
      </c>
      <c r="J52" s="8">
        <f t="shared" si="2"/>
        <v>0</v>
      </c>
      <c r="K52" s="6"/>
      <c r="L52" s="6"/>
      <c r="M52" s="6"/>
      <c r="N52" s="6"/>
      <c r="O52" s="6"/>
      <c r="P52" s="6"/>
      <c r="Q52" s="6"/>
      <c r="R52" s="6"/>
      <c r="S52" s="6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12.75">
      <c r="A53" s="7">
        <f>Input!A58</f>
        <v>47</v>
      </c>
      <c r="B53" s="8">
        <f>Input!G58</f>
      </c>
      <c r="C53" s="8">
        <f t="shared" si="0"/>
      </c>
      <c r="D53" s="19"/>
      <c r="E53" s="86">
        <f>IF(D53&gt;0,LOOKUP(D53,'N Lookup'!$A$2:$A$201,'N Lookup'!$B$2:$B$201),"")</f>
      </c>
      <c r="F53" s="86">
        <f>IF(D53&gt;0,LOOKUP(D53,'N Lookup'!$A$2:$A$201,'N Lookup'!$C$2:$C$201),"")</f>
      </c>
      <c r="G53" s="86">
        <f>IF(D53&gt;0,LOOKUP(D53,'N Lookup'!$A$2:$A$201,'N Lookup'!$D$2:$D$201),"")</f>
      </c>
      <c r="H53" s="8">
        <f t="shared" si="1"/>
      </c>
      <c r="I53" s="18">
        <f>IF(Input!F58&lt;&gt;"",Input!F58/2,"")</f>
      </c>
      <c r="J53" s="8">
        <f t="shared" si="2"/>
        <v>0</v>
      </c>
      <c r="K53" s="6"/>
      <c r="L53" s="6"/>
      <c r="M53" s="6"/>
      <c r="N53" s="6"/>
      <c r="O53" s="6"/>
      <c r="P53" s="6"/>
      <c r="Q53" s="6"/>
      <c r="R53" s="6"/>
      <c r="S53" s="6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ht="12.75">
      <c r="A54" s="7">
        <f>Input!A59</f>
        <v>48</v>
      </c>
      <c r="B54" s="8">
        <f>Input!G59</f>
      </c>
      <c r="C54" s="8">
        <f t="shared" si="0"/>
      </c>
      <c r="D54" s="19"/>
      <c r="E54" s="86">
        <f>IF(D54&gt;0,LOOKUP(D54,'N Lookup'!$A$2:$A$201,'N Lookup'!$B$2:$B$201),"")</f>
      </c>
      <c r="F54" s="86">
        <f>IF(D54&gt;0,LOOKUP(D54,'N Lookup'!$A$2:$A$201,'N Lookup'!$C$2:$C$201),"")</f>
      </c>
      <c r="G54" s="86">
        <f>IF(D54&gt;0,LOOKUP(D54,'N Lookup'!$A$2:$A$201,'N Lookup'!$D$2:$D$201),"")</f>
      </c>
      <c r="H54" s="8">
        <f t="shared" si="1"/>
      </c>
      <c r="I54" s="18">
        <f>IF(Input!F59&lt;&gt;"",Input!F59/2,"")</f>
      </c>
      <c r="J54" s="8">
        <f t="shared" si="2"/>
        <v>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ht="12.75">
      <c r="A55" s="7">
        <f>Input!A60</f>
        <v>49</v>
      </c>
      <c r="B55" s="8">
        <f>Input!G60</f>
      </c>
      <c r="C55" s="8">
        <f t="shared" si="0"/>
      </c>
      <c r="D55" s="19"/>
      <c r="E55" s="86">
        <f>IF(D55&gt;0,LOOKUP(D55,'N Lookup'!$A$2:$A$201,'N Lookup'!$B$2:$B$201),"")</f>
      </c>
      <c r="F55" s="86">
        <f>IF(D55&gt;0,LOOKUP(D55,'N Lookup'!$A$2:$A$201,'N Lookup'!$C$2:$C$201),"")</f>
      </c>
      <c r="G55" s="86">
        <f>IF(D55&gt;0,LOOKUP(D55,'N Lookup'!$A$2:$A$201,'N Lookup'!$D$2:$D$201),"")</f>
      </c>
      <c r="H55" s="8">
        <f t="shared" si="1"/>
      </c>
      <c r="I55" s="18">
        <f>IF(Input!F60&lt;&gt;"",Input!F60/2,"")</f>
      </c>
      <c r="J55" s="8">
        <f t="shared" si="2"/>
        <v>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ht="12.75">
      <c r="A56" s="7">
        <f>Input!A61</f>
        <v>50</v>
      </c>
      <c r="B56" s="8">
        <f>Input!G61</f>
      </c>
      <c r="C56" s="8">
        <f t="shared" si="0"/>
      </c>
      <c r="D56" s="19"/>
      <c r="E56" s="86">
        <f>IF(D56&gt;0,LOOKUP(D56,'N Lookup'!$A$2:$A$201,'N Lookup'!$B$2:$B$201),"")</f>
      </c>
      <c r="F56" s="86">
        <f>IF(D56&gt;0,LOOKUP(D56,'N Lookup'!$A$2:$A$201,'N Lookup'!$C$2:$C$201),"")</f>
      </c>
      <c r="G56" s="86">
        <f>IF(D56&gt;0,LOOKUP(D56,'N Lookup'!$A$2:$A$201,'N Lookup'!$D$2:$D$201),"")</f>
      </c>
      <c r="H56" s="8">
        <f t="shared" si="1"/>
      </c>
      <c r="I56" s="18">
        <f>IF(Input!F61&lt;&gt;"",Input!F61/2,"")</f>
      </c>
      <c r="J56" s="8">
        <f t="shared" si="2"/>
        <v>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ht="12.75">
      <c r="A57" s="7">
        <f>Input!A62</f>
        <v>51</v>
      </c>
      <c r="B57" s="8">
        <f>Input!G62</f>
      </c>
      <c r="C57" s="8">
        <f t="shared" si="0"/>
      </c>
      <c r="D57" s="19"/>
      <c r="E57" s="86">
        <f>IF(D57&gt;0,LOOKUP(D57,'N Lookup'!$A$2:$A$201,'N Lookup'!$B$2:$B$201),"")</f>
      </c>
      <c r="F57" s="86">
        <f>IF(D57&gt;0,LOOKUP(D57,'N Lookup'!$A$2:$A$201,'N Lookup'!$C$2:$C$201),"")</f>
      </c>
      <c r="G57" s="86">
        <f>IF(D57&gt;0,LOOKUP(D57,'N Lookup'!$A$2:$A$201,'N Lookup'!$D$2:$D$201),"")</f>
      </c>
      <c r="H57" s="8">
        <f t="shared" si="1"/>
      </c>
      <c r="I57" s="18">
        <f>IF(Input!F62&lt;&gt;"",Input!F62/2,"")</f>
      </c>
      <c r="J57" s="8">
        <f t="shared" si="2"/>
        <v>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ht="12.75">
      <c r="A58" s="7">
        <f>Input!A63</f>
        <v>52</v>
      </c>
      <c r="B58" s="8">
        <f>Input!G63</f>
      </c>
      <c r="C58" s="8">
        <f t="shared" si="0"/>
      </c>
      <c r="D58" s="19"/>
      <c r="E58" s="86">
        <f>IF(D58&gt;0,LOOKUP(D58,'N Lookup'!$A$2:$A$201,'N Lookup'!$B$2:$B$201),"")</f>
      </c>
      <c r="F58" s="86">
        <f>IF(D58&gt;0,LOOKUP(D58,'N Lookup'!$A$2:$A$201,'N Lookup'!$C$2:$C$201),"")</f>
      </c>
      <c r="G58" s="86">
        <f>IF(D58&gt;0,LOOKUP(D58,'N Lookup'!$A$2:$A$201,'N Lookup'!$D$2:$D$201),"")</f>
      </c>
      <c r="H58" s="8">
        <f t="shared" si="1"/>
      </c>
      <c r="I58" s="18">
        <f>IF(Input!F63&lt;&gt;"",Input!F63/2,"")</f>
      </c>
      <c r="J58" s="8">
        <f t="shared" si="2"/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ht="12.75">
      <c r="A59" s="7">
        <f>Input!A64</f>
        <v>53</v>
      </c>
      <c r="B59" s="8">
        <f>Input!G64</f>
      </c>
      <c r="C59" s="8">
        <f t="shared" si="0"/>
      </c>
      <c r="D59" s="19"/>
      <c r="E59" s="86">
        <f>IF(D59&gt;0,LOOKUP(D59,'N Lookup'!$A$2:$A$201,'N Lookup'!$B$2:$B$201),"")</f>
      </c>
      <c r="F59" s="86">
        <f>IF(D59&gt;0,LOOKUP(D59,'N Lookup'!$A$2:$A$201,'N Lookup'!$C$2:$C$201),"")</f>
      </c>
      <c r="G59" s="86">
        <f>IF(D59&gt;0,LOOKUP(D59,'N Lookup'!$A$2:$A$201,'N Lookup'!$D$2:$D$201),"")</f>
      </c>
      <c r="H59" s="8">
        <f t="shared" si="1"/>
      </c>
      <c r="I59" s="18">
        <f>IF(Input!F64&lt;&gt;"",Input!F64/2,"")</f>
      </c>
      <c r="J59" s="8">
        <f t="shared" si="2"/>
        <v>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ht="12.75">
      <c r="A60" s="7">
        <f>Input!A65</f>
        <v>54</v>
      </c>
      <c r="B60" s="8">
        <f>Input!G65</f>
      </c>
      <c r="C60" s="8">
        <f t="shared" si="0"/>
      </c>
      <c r="D60" s="19"/>
      <c r="E60" s="86">
        <f>IF(D60&gt;0,LOOKUP(D60,'N Lookup'!$A$2:$A$201,'N Lookup'!$B$2:$B$201),"")</f>
      </c>
      <c r="F60" s="86">
        <f>IF(D60&gt;0,LOOKUP(D60,'N Lookup'!$A$2:$A$201,'N Lookup'!$C$2:$C$201),"")</f>
      </c>
      <c r="G60" s="86">
        <f>IF(D60&gt;0,LOOKUP(D60,'N Lookup'!$A$2:$A$201,'N Lookup'!$D$2:$D$201),"")</f>
      </c>
      <c r="H60" s="8">
        <f t="shared" si="1"/>
      </c>
      <c r="I60" s="18">
        <f>IF(Input!F65&lt;&gt;"",Input!F65/2,"")</f>
      </c>
      <c r="J60" s="8">
        <f t="shared" si="2"/>
        <v>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ht="12.75">
      <c r="A61" s="7">
        <f>Input!A66</f>
        <v>55</v>
      </c>
      <c r="B61" s="8">
        <f>Input!G66</f>
      </c>
      <c r="C61" s="8">
        <f t="shared" si="0"/>
      </c>
      <c r="D61" s="19"/>
      <c r="E61" s="86">
        <f>IF(D61&gt;0,LOOKUP(D61,'N Lookup'!$A$2:$A$201,'N Lookup'!$B$2:$B$201),"")</f>
      </c>
      <c r="F61" s="86">
        <f>IF(D61&gt;0,LOOKUP(D61,'N Lookup'!$A$2:$A$201,'N Lookup'!$C$2:$C$201),"")</f>
      </c>
      <c r="G61" s="86">
        <f>IF(D61&gt;0,LOOKUP(D61,'N Lookup'!$A$2:$A$201,'N Lookup'!$D$2:$D$201),"")</f>
      </c>
      <c r="H61" s="8">
        <f t="shared" si="1"/>
      </c>
      <c r="I61" s="18">
        <f>IF(Input!F66&lt;&gt;"",Input!F66/2,"")</f>
      </c>
      <c r="J61" s="8">
        <f t="shared" si="2"/>
        <v>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ht="12.75">
      <c r="A62" s="7">
        <f>Input!A67</f>
        <v>56</v>
      </c>
      <c r="B62" s="8">
        <f>Input!G67</f>
      </c>
      <c r="C62" s="8">
        <f t="shared" si="0"/>
      </c>
      <c r="D62" s="19"/>
      <c r="E62" s="86">
        <f>IF(D62&gt;0,LOOKUP(D62,'N Lookup'!$A$2:$A$201,'N Lookup'!$B$2:$B$201),"")</f>
      </c>
      <c r="F62" s="86">
        <f>IF(D62&gt;0,LOOKUP(D62,'N Lookup'!$A$2:$A$201,'N Lookup'!$C$2:$C$201),"")</f>
      </c>
      <c r="G62" s="86">
        <f>IF(D62&gt;0,LOOKUP(D62,'N Lookup'!$A$2:$A$201,'N Lookup'!$D$2:$D$201),"")</f>
      </c>
      <c r="H62" s="8">
        <f t="shared" si="1"/>
      </c>
      <c r="I62" s="18">
        <f>IF(Input!F67&lt;&gt;"",Input!F67/2,"")</f>
      </c>
      <c r="J62" s="8">
        <f t="shared" si="2"/>
        <v>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ht="12.75">
      <c r="A63" s="7">
        <f>Input!A68</f>
        <v>57</v>
      </c>
      <c r="B63" s="8">
        <f>Input!G68</f>
      </c>
      <c r="C63" s="8">
        <f t="shared" si="0"/>
      </c>
      <c r="D63" s="19"/>
      <c r="E63" s="86">
        <f>IF(D63&gt;0,LOOKUP(D63,'N Lookup'!$A$2:$A$201,'N Lookup'!$B$2:$B$201),"")</f>
      </c>
      <c r="F63" s="86">
        <f>IF(D63&gt;0,LOOKUP(D63,'N Lookup'!$A$2:$A$201,'N Lookup'!$C$2:$C$201),"")</f>
      </c>
      <c r="G63" s="86">
        <f>IF(D63&gt;0,LOOKUP(D63,'N Lookup'!$A$2:$A$201,'N Lookup'!$D$2:$D$201),"")</f>
      </c>
      <c r="H63" s="8">
        <f t="shared" si="1"/>
      </c>
      <c r="I63" s="18">
        <f>IF(Input!F68&lt;&gt;"",Input!F68/2,"")</f>
      </c>
      <c r="J63" s="8">
        <f t="shared" si="2"/>
        <v>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ht="12.75">
      <c r="A64" s="7">
        <f>Input!A69</f>
        <v>58</v>
      </c>
      <c r="B64" s="8">
        <f>Input!G69</f>
      </c>
      <c r="C64" s="8">
        <f t="shared" si="0"/>
      </c>
      <c r="D64" s="19"/>
      <c r="E64" s="86">
        <f>IF(D64&gt;0,LOOKUP(D64,'N Lookup'!$A$2:$A$201,'N Lookup'!$B$2:$B$201),"")</f>
      </c>
      <c r="F64" s="86">
        <f>IF(D64&gt;0,LOOKUP(D64,'N Lookup'!$A$2:$A$201,'N Lookup'!$C$2:$C$201),"")</f>
      </c>
      <c r="G64" s="86">
        <f>IF(D64&gt;0,LOOKUP(D64,'N Lookup'!$A$2:$A$201,'N Lookup'!$D$2:$D$201),"")</f>
      </c>
      <c r="H64" s="8">
        <f t="shared" si="1"/>
      </c>
      <c r="I64" s="18">
        <f>IF(Input!F69&lt;&gt;"",Input!F69/2,"")</f>
      </c>
      <c r="J64" s="8">
        <f t="shared" si="2"/>
        <v>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ht="12.75">
      <c r="A65" s="7">
        <f>Input!A70</f>
        <v>59</v>
      </c>
      <c r="B65" s="8">
        <f>Input!G70</f>
      </c>
      <c r="C65" s="8">
        <f t="shared" si="0"/>
      </c>
      <c r="D65" s="19"/>
      <c r="E65" s="86">
        <f>IF(D65&gt;0,LOOKUP(D65,'N Lookup'!$A$2:$A$201,'N Lookup'!$B$2:$B$201),"")</f>
      </c>
      <c r="F65" s="86">
        <f>IF(D65&gt;0,LOOKUP(D65,'N Lookup'!$A$2:$A$201,'N Lookup'!$C$2:$C$201),"")</f>
      </c>
      <c r="G65" s="86">
        <f>IF(D65&gt;0,LOOKUP(D65,'N Lookup'!$A$2:$A$201,'N Lookup'!$D$2:$D$201),"")</f>
      </c>
      <c r="H65" s="8">
        <f t="shared" si="1"/>
      </c>
      <c r="I65" s="18">
        <f>IF(Input!F70&lt;&gt;"",Input!F70/2,"")</f>
      </c>
      <c r="J65" s="8">
        <f t="shared" si="2"/>
        <v>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ht="12.75">
      <c r="A66" s="7">
        <f>Input!A71</f>
        <v>60</v>
      </c>
      <c r="B66" s="8">
        <f>Input!G71</f>
      </c>
      <c r="C66" s="8">
        <f t="shared" si="0"/>
      </c>
      <c r="D66" s="19"/>
      <c r="E66" s="86">
        <f>IF(D66&gt;0,LOOKUP(D66,'N Lookup'!$A$2:$A$201,'N Lookup'!$B$2:$B$201),"")</f>
      </c>
      <c r="F66" s="86">
        <f>IF(D66&gt;0,LOOKUP(D66,'N Lookup'!$A$2:$A$201,'N Lookup'!$C$2:$C$201),"")</f>
      </c>
      <c r="G66" s="86">
        <f>IF(D66&gt;0,LOOKUP(D66,'N Lookup'!$A$2:$A$201,'N Lookup'!$D$2:$D$201),"")</f>
      </c>
      <c r="H66" s="8">
        <f t="shared" si="1"/>
      </c>
      <c r="I66" s="18">
        <f>IF(Input!F71&lt;&gt;"",Input!F71/2,"")</f>
      </c>
      <c r="J66" s="8">
        <f t="shared" si="2"/>
        <v>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ht="12.75">
      <c r="A67" s="7">
        <f>Input!A72</f>
        <v>61</v>
      </c>
      <c r="B67" s="8">
        <f>Input!G72</f>
      </c>
      <c r="C67" s="8">
        <f t="shared" si="0"/>
      </c>
      <c r="D67" s="19"/>
      <c r="E67" s="86">
        <f>IF(D67&gt;0,LOOKUP(D67,'N Lookup'!$A$2:$A$201,'N Lookup'!$B$2:$B$201),"")</f>
      </c>
      <c r="F67" s="86">
        <f>IF(D67&gt;0,LOOKUP(D67,'N Lookup'!$A$2:$A$201,'N Lookup'!$C$2:$C$201),"")</f>
      </c>
      <c r="G67" s="86">
        <f>IF(D67&gt;0,LOOKUP(D67,'N Lookup'!$A$2:$A$201,'N Lookup'!$D$2:$D$201),"")</f>
      </c>
      <c r="H67" s="8">
        <f t="shared" si="1"/>
      </c>
      <c r="I67" s="18">
        <f>IF(Input!F72&lt;&gt;"",Input!F72/2,"")</f>
      </c>
      <c r="J67" s="8">
        <f t="shared" si="2"/>
        <v>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ht="12.75">
      <c r="A68" s="7">
        <f>Input!A73</f>
        <v>62</v>
      </c>
      <c r="B68" s="8">
        <f>Input!G73</f>
      </c>
      <c r="C68" s="8">
        <f t="shared" si="0"/>
      </c>
      <c r="D68" s="19"/>
      <c r="E68" s="86">
        <f>IF(D68&gt;0,LOOKUP(D68,'N Lookup'!$A$2:$A$201,'N Lookup'!$B$2:$B$201),"")</f>
      </c>
      <c r="F68" s="86">
        <f>IF(D68&gt;0,LOOKUP(D68,'N Lookup'!$A$2:$A$201,'N Lookup'!$C$2:$C$201),"")</f>
      </c>
      <c r="G68" s="86">
        <f>IF(D68&gt;0,LOOKUP(D68,'N Lookup'!$A$2:$A$201,'N Lookup'!$D$2:$D$201),"")</f>
      </c>
      <c r="H68" s="8">
        <f t="shared" si="1"/>
      </c>
      <c r="I68" s="18">
        <f>IF(Input!F73&lt;&gt;"",Input!F73/2,"")</f>
      </c>
      <c r="J68" s="8">
        <f t="shared" si="2"/>
        <v>0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ht="12.75">
      <c r="A69" s="7">
        <f>Input!A74</f>
        <v>63</v>
      </c>
      <c r="B69" s="8">
        <f>Input!G74</f>
      </c>
      <c r="C69" s="8">
        <f t="shared" si="0"/>
      </c>
      <c r="D69" s="19"/>
      <c r="E69" s="86">
        <f>IF(D69&gt;0,LOOKUP(D69,'N Lookup'!$A$2:$A$201,'N Lookup'!$B$2:$B$201),"")</f>
      </c>
      <c r="F69" s="86">
        <f>IF(D69&gt;0,LOOKUP(D69,'N Lookup'!$A$2:$A$201,'N Lookup'!$C$2:$C$201),"")</f>
      </c>
      <c r="G69" s="86">
        <f>IF(D69&gt;0,LOOKUP(D69,'N Lookup'!$A$2:$A$201,'N Lookup'!$D$2:$D$201),"")</f>
      </c>
      <c r="H69" s="8">
        <f t="shared" si="1"/>
      </c>
      <c r="I69" s="18">
        <f>IF(Input!F74&lt;&gt;"",Input!F74/2,"")</f>
      </c>
      <c r="J69" s="8">
        <f t="shared" si="2"/>
        <v>0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ht="12.75">
      <c r="A70" s="7">
        <f>Input!A75</f>
        <v>64</v>
      </c>
      <c r="B70" s="8">
        <f>Input!G75</f>
      </c>
      <c r="C70" s="8">
        <f t="shared" si="0"/>
      </c>
      <c r="D70" s="19"/>
      <c r="E70" s="86">
        <f>IF(D70&gt;0,LOOKUP(D70,'N Lookup'!$A$2:$A$201,'N Lookup'!$B$2:$B$201),"")</f>
      </c>
      <c r="F70" s="86">
        <f>IF(D70&gt;0,LOOKUP(D70,'N Lookup'!$A$2:$A$201,'N Lookup'!$C$2:$C$201),"")</f>
      </c>
      <c r="G70" s="86">
        <f>IF(D70&gt;0,LOOKUP(D70,'N Lookup'!$A$2:$A$201,'N Lookup'!$D$2:$D$201),"")</f>
      </c>
      <c r="H70" s="8">
        <f t="shared" si="1"/>
      </c>
      <c r="I70" s="18">
        <f>IF(Input!F75&lt;&gt;"",Input!F75/2,"")</f>
      </c>
      <c r="J70" s="8">
        <f t="shared" si="2"/>
        <v>0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 ht="12.75">
      <c r="A71" s="7">
        <f>Input!A76</f>
        <v>65</v>
      </c>
      <c r="B71" s="8">
        <f>Input!G76</f>
      </c>
      <c r="C71" s="8">
        <f t="shared" si="0"/>
      </c>
      <c r="D71" s="19"/>
      <c r="E71" s="86">
        <f>IF(D71&gt;0,LOOKUP(D71,'N Lookup'!$A$2:$A$201,'N Lookup'!$B$2:$B$201),"")</f>
      </c>
      <c r="F71" s="86">
        <f>IF(D71&gt;0,LOOKUP(D71,'N Lookup'!$A$2:$A$201,'N Lookup'!$C$2:$C$201),"")</f>
      </c>
      <c r="G71" s="86">
        <f>IF(D71&gt;0,LOOKUP(D71,'N Lookup'!$A$2:$A$201,'N Lookup'!$D$2:$D$201),"")</f>
      </c>
      <c r="H71" s="8">
        <f t="shared" si="1"/>
      </c>
      <c r="I71" s="18">
        <f>IF(Input!F76&lt;&gt;"",Input!F76/2,"")</f>
      </c>
      <c r="J71" s="8">
        <f t="shared" si="2"/>
        <v>0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ht="12.75">
      <c r="A72" s="7">
        <f>Input!A77</f>
        <v>66</v>
      </c>
      <c r="B72" s="8">
        <f>Input!G77</f>
      </c>
      <c r="C72" s="8">
        <f aca="true" t="shared" si="3" ref="C72:C96">IF(B72&lt;&gt;"",$B$7^2/B72^2,"")</f>
      </c>
      <c r="D72" s="19"/>
      <c r="E72" s="86">
        <f>IF(D72&gt;0,LOOKUP(D72,'N Lookup'!$A$2:$A$201,'N Lookup'!$B$2:$B$201),"")</f>
      </c>
      <c r="F72" s="86">
        <f>IF(D72&gt;0,LOOKUP(D72,'N Lookup'!$A$2:$A$201,'N Lookup'!$C$2:$C$201),"")</f>
      </c>
      <c r="G72" s="86">
        <f>IF(D72&gt;0,LOOKUP(D72,'N Lookup'!$A$2:$A$201,'N Lookup'!$D$2:$D$201),"")</f>
      </c>
      <c r="H72" s="8">
        <f aca="true" t="shared" si="4" ref="H72:H96">IF(AND(D72&gt;0,B72&lt;&gt;""),IF(B72&lt;&gt;""&gt;0,SQRT((E72^2+F72^2+G72^2)*B72^2),""),"")</f>
      </c>
      <c r="I72" s="18">
        <f>IF(Input!F77&lt;&gt;"",Input!F77/2,"")</f>
      </c>
      <c r="J72" s="8">
        <f aca="true" t="shared" si="5" ref="J72:J96">IF(B72&lt;&gt;"",0.5*(COS(I72*PI()/180)^2/SIN(I72*PI()/180)+COS(I72*PI()/180)^2/I72),0)</f>
        <v>0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ht="12.75">
      <c r="A73" s="7">
        <f>Input!A78</f>
        <v>67</v>
      </c>
      <c r="B73" s="8">
        <f>Input!G78</f>
      </c>
      <c r="C73" s="8">
        <f t="shared" si="3"/>
      </c>
      <c r="D73" s="19"/>
      <c r="E73" s="86">
        <f>IF(D73&gt;0,LOOKUP(D73,'N Lookup'!$A$2:$A$201,'N Lookup'!$B$2:$B$201),"")</f>
      </c>
      <c r="F73" s="86">
        <f>IF(D73&gt;0,LOOKUP(D73,'N Lookup'!$A$2:$A$201,'N Lookup'!$C$2:$C$201),"")</f>
      </c>
      <c r="G73" s="86">
        <f>IF(D73&gt;0,LOOKUP(D73,'N Lookup'!$A$2:$A$201,'N Lookup'!$D$2:$D$201),"")</f>
      </c>
      <c r="H73" s="8">
        <f t="shared" si="4"/>
      </c>
      <c r="I73" s="18">
        <f>IF(Input!F78&lt;&gt;"",Input!F78/2,"")</f>
      </c>
      <c r="J73" s="8">
        <f t="shared" si="5"/>
        <v>0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ht="12.75">
      <c r="A74" s="7">
        <f>Input!A79</f>
        <v>68</v>
      </c>
      <c r="B74" s="8">
        <f>Input!G79</f>
      </c>
      <c r="C74" s="8">
        <f t="shared" si="3"/>
      </c>
      <c r="D74" s="19"/>
      <c r="E74" s="86">
        <f>IF(D74&gt;0,LOOKUP(D74,'N Lookup'!$A$2:$A$201,'N Lookup'!$B$2:$B$201),"")</f>
      </c>
      <c r="F74" s="86">
        <f>IF(D74&gt;0,LOOKUP(D74,'N Lookup'!$A$2:$A$201,'N Lookup'!$C$2:$C$201),"")</f>
      </c>
      <c r="G74" s="86">
        <f>IF(D74&gt;0,LOOKUP(D74,'N Lookup'!$A$2:$A$201,'N Lookup'!$D$2:$D$201),"")</f>
      </c>
      <c r="H74" s="8">
        <f t="shared" si="4"/>
      </c>
      <c r="I74" s="18">
        <f>IF(Input!F79&lt;&gt;"",Input!F79/2,"")</f>
      </c>
      <c r="J74" s="8">
        <f t="shared" si="5"/>
        <v>0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ht="12.75">
      <c r="A75" s="7">
        <f>Input!A80</f>
        <v>69</v>
      </c>
      <c r="B75" s="8">
        <f>Input!G80</f>
      </c>
      <c r="C75" s="8">
        <f t="shared" si="3"/>
      </c>
      <c r="D75" s="19"/>
      <c r="E75" s="86">
        <f>IF(D75&gt;0,LOOKUP(D75,'N Lookup'!$A$2:$A$201,'N Lookup'!$B$2:$B$201),"")</f>
      </c>
      <c r="F75" s="86">
        <f>IF(D75&gt;0,LOOKUP(D75,'N Lookup'!$A$2:$A$201,'N Lookup'!$C$2:$C$201),"")</f>
      </c>
      <c r="G75" s="86">
        <f>IF(D75&gt;0,LOOKUP(D75,'N Lookup'!$A$2:$A$201,'N Lookup'!$D$2:$D$201),"")</f>
      </c>
      <c r="H75" s="8">
        <f t="shared" si="4"/>
      </c>
      <c r="I75" s="18">
        <f>IF(Input!F80&lt;&gt;"",Input!F80/2,"")</f>
      </c>
      <c r="J75" s="8">
        <f t="shared" si="5"/>
        <v>0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ht="12.75">
      <c r="A76" s="7">
        <f>Input!A81</f>
        <v>70</v>
      </c>
      <c r="B76" s="8">
        <f>Input!G81</f>
      </c>
      <c r="C76" s="8">
        <f t="shared" si="3"/>
      </c>
      <c r="D76" s="19"/>
      <c r="E76" s="86">
        <f>IF(D76&gt;0,LOOKUP(D76,'N Lookup'!$A$2:$A$201,'N Lookup'!$B$2:$B$201),"")</f>
      </c>
      <c r="F76" s="86">
        <f>IF(D76&gt;0,LOOKUP(D76,'N Lookup'!$A$2:$A$201,'N Lookup'!$C$2:$C$201),"")</f>
      </c>
      <c r="G76" s="86">
        <f>IF(D76&gt;0,LOOKUP(D76,'N Lookup'!$A$2:$A$201,'N Lookup'!$D$2:$D$201),"")</f>
      </c>
      <c r="H76" s="8">
        <f t="shared" si="4"/>
      </c>
      <c r="I76" s="18">
        <f>IF(Input!F81&lt;&gt;"",Input!F81/2,"")</f>
      </c>
      <c r="J76" s="8">
        <f t="shared" si="5"/>
        <v>0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2.75">
      <c r="A77" s="7">
        <f>Input!A82</f>
        <v>71</v>
      </c>
      <c r="B77" s="8">
        <f>Input!G82</f>
      </c>
      <c r="C77" s="8">
        <f t="shared" si="3"/>
      </c>
      <c r="D77" s="19"/>
      <c r="E77" s="86">
        <f>IF(D77&gt;0,LOOKUP(D77,'N Lookup'!$A$2:$A$201,'N Lookup'!$B$2:$B$201),"")</f>
      </c>
      <c r="F77" s="86">
        <f>IF(D77&gt;0,LOOKUP(D77,'N Lookup'!$A$2:$A$201,'N Lookup'!$C$2:$C$201),"")</f>
      </c>
      <c r="G77" s="86">
        <f>IF(D77&gt;0,LOOKUP(D77,'N Lookup'!$A$2:$A$201,'N Lookup'!$D$2:$D$201),"")</f>
      </c>
      <c r="H77" s="8">
        <f t="shared" si="4"/>
      </c>
      <c r="I77" s="18">
        <f>IF(Input!F82&lt;&gt;"",Input!F82/2,"")</f>
      </c>
      <c r="J77" s="8">
        <f t="shared" si="5"/>
        <v>0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2.75">
      <c r="A78" s="7">
        <f>Input!A83</f>
        <v>72</v>
      </c>
      <c r="B78" s="8">
        <f>Input!G83</f>
      </c>
      <c r="C78" s="8">
        <f t="shared" si="3"/>
      </c>
      <c r="D78" s="19"/>
      <c r="E78" s="86">
        <f>IF(D78&gt;0,LOOKUP(D78,'N Lookup'!$A$2:$A$201,'N Lookup'!$B$2:$B$201),"")</f>
      </c>
      <c r="F78" s="86">
        <f>IF(D78&gt;0,LOOKUP(D78,'N Lookup'!$A$2:$A$201,'N Lookup'!$C$2:$C$201),"")</f>
      </c>
      <c r="G78" s="86">
        <f>IF(D78&gt;0,LOOKUP(D78,'N Lookup'!$A$2:$A$201,'N Lookup'!$D$2:$D$201),"")</f>
      </c>
      <c r="H78" s="8">
        <f t="shared" si="4"/>
      </c>
      <c r="I78" s="18">
        <f>IF(Input!F83&lt;&gt;"",Input!F83/2,"")</f>
      </c>
      <c r="J78" s="8">
        <f t="shared" si="5"/>
        <v>0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2.75">
      <c r="A79" s="7">
        <f>Input!A84</f>
        <v>73</v>
      </c>
      <c r="B79" s="8">
        <f>Input!G84</f>
      </c>
      <c r="C79" s="8">
        <f t="shared" si="3"/>
      </c>
      <c r="D79" s="19"/>
      <c r="E79" s="86">
        <f>IF(D79&gt;0,LOOKUP(D79,'N Lookup'!$A$2:$A$201,'N Lookup'!$B$2:$B$201),"")</f>
      </c>
      <c r="F79" s="86">
        <f>IF(D79&gt;0,LOOKUP(D79,'N Lookup'!$A$2:$A$201,'N Lookup'!$C$2:$C$201),"")</f>
      </c>
      <c r="G79" s="86">
        <f>IF(D79&gt;0,LOOKUP(D79,'N Lookup'!$A$2:$A$201,'N Lookup'!$D$2:$D$201),"")</f>
      </c>
      <c r="H79" s="8">
        <f t="shared" si="4"/>
      </c>
      <c r="I79" s="18">
        <f>IF(Input!F84&lt;&gt;"",Input!F84/2,"")</f>
      </c>
      <c r="J79" s="8">
        <f t="shared" si="5"/>
        <v>0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2.75">
      <c r="A80" s="7">
        <f>Input!A85</f>
        <v>74</v>
      </c>
      <c r="B80" s="8">
        <f>Input!G85</f>
      </c>
      <c r="C80" s="8">
        <f t="shared" si="3"/>
      </c>
      <c r="D80" s="19"/>
      <c r="E80" s="86">
        <f>IF(D80&gt;0,LOOKUP(D80,'N Lookup'!$A$2:$A$201,'N Lookup'!$B$2:$B$201),"")</f>
      </c>
      <c r="F80" s="86">
        <f>IF(D80&gt;0,LOOKUP(D80,'N Lookup'!$A$2:$A$201,'N Lookup'!$C$2:$C$201),"")</f>
      </c>
      <c r="G80" s="86">
        <f>IF(D80&gt;0,LOOKUP(D80,'N Lookup'!$A$2:$A$201,'N Lookup'!$D$2:$D$201),"")</f>
      </c>
      <c r="H80" s="8">
        <f t="shared" si="4"/>
      </c>
      <c r="I80" s="18">
        <f>IF(Input!F85&lt;&gt;"",Input!F85/2,"")</f>
      </c>
      <c r="J80" s="8">
        <f t="shared" si="5"/>
        <v>0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2.75">
      <c r="A81" s="7">
        <f>Input!A86</f>
        <v>75</v>
      </c>
      <c r="B81" s="8">
        <f>Input!G86</f>
      </c>
      <c r="C81" s="8">
        <f t="shared" si="3"/>
      </c>
      <c r="D81" s="19"/>
      <c r="E81" s="86">
        <f>IF(D81&gt;0,LOOKUP(D81,'N Lookup'!$A$2:$A$201,'N Lookup'!$B$2:$B$201),"")</f>
      </c>
      <c r="F81" s="86">
        <f>IF(D81&gt;0,LOOKUP(D81,'N Lookup'!$A$2:$A$201,'N Lookup'!$C$2:$C$201),"")</f>
      </c>
      <c r="G81" s="86">
        <f>IF(D81&gt;0,LOOKUP(D81,'N Lookup'!$A$2:$A$201,'N Lookup'!$D$2:$D$201),"")</f>
      </c>
      <c r="H81" s="8">
        <f t="shared" si="4"/>
      </c>
      <c r="I81" s="18">
        <f>IF(Input!F86&lt;&gt;"",Input!F86/2,"")</f>
      </c>
      <c r="J81" s="8">
        <f t="shared" si="5"/>
        <v>0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2.75">
      <c r="A82" s="7">
        <f>Input!A87</f>
        <v>76</v>
      </c>
      <c r="B82" s="8">
        <f>Input!G87</f>
      </c>
      <c r="C82" s="8">
        <f t="shared" si="3"/>
      </c>
      <c r="D82" s="19"/>
      <c r="E82" s="86">
        <f>IF(D82&gt;0,LOOKUP(D82,'N Lookup'!$A$2:$A$201,'N Lookup'!$B$2:$B$201),"")</f>
      </c>
      <c r="F82" s="86">
        <f>IF(D82&gt;0,LOOKUP(D82,'N Lookup'!$A$2:$A$201,'N Lookup'!$C$2:$C$201),"")</f>
      </c>
      <c r="G82" s="86">
        <f>IF(D82&gt;0,LOOKUP(D82,'N Lookup'!$A$2:$A$201,'N Lookup'!$D$2:$D$201),"")</f>
      </c>
      <c r="H82" s="8">
        <f t="shared" si="4"/>
      </c>
      <c r="I82" s="18">
        <f>IF(Input!F87&lt;&gt;"",Input!F87/2,"")</f>
      </c>
      <c r="J82" s="8">
        <f t="shared" si="5"/>
        <v>0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2.75">
      <c r="A83" s="7">
        <f>Input!A88</f>
        <v>77</v>
      </c>
      <c r="B83" s="8">
        <f>Input!G88</f>
      </c>
      <c r="C83" s="8">
        <f t="shared" si="3"/>
      </c>
      <c r="D83" s="19"/>
      <c r="E83" s="86">
        <f>IF(D83&gt;0,LOOKUP(D83,'N Lookup'!$A$2:$A$201,'N Lookup'!$B$2:$B$201),"")</f>
      </c>
      <c r="F83" s="86">
        <f>IF(D83&gt;0,LOOKUP(D83,'N Lookup'!$A$2:$A$201,'N Lookup'!$C$2:$C$201),"")</f>
      </c>
      <c r="G83" s="86">
        <f>IF(D83&gt;0,LOOKUP(D83,'N Lookup'!$A$2:$A$201,'N Lookup'!$D$2:$D$201),"")</f>
      </c>
      <c r="H83" s="8">
        <f t="shared" si="4"/>
      </c>
      <c r="I83" s="18">
        <f>IF(Input!F88&lt;&gt;"",Input!F88/2,"")</f>
      </c>
      <c r="J83" s="8">
        <f t="shared" si="5"/>
        <v>0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2.75">
      <c r="A84" s="7">
        <f>Input!A89</f>
        <v>78</v>
      </c>
      <c r="B84" s="8">
        <f>Input!G89</f>
      </c>
      <c r="C84" s="8">
        <f t="shared" si="3"/>
      </c>
      <c r="D84" s="19"/>
      <c r="E84" s="86">
        <f>IF(D84&gt;0,LOOKUP(D84,'N Lookup'!$A$2:$A$201,'N Lookup'!$B$2:$B$201),"")</f>
      </c>
      <c r="F84" s="86">
        <f>IF(D84&gt;0,LOOKUP(D84,'N Lookup'!$A$2:$A$201,'N Lookup'!$C$2:$C$201),"")</f>
      </c>
      <c r="G84" s="86">
        <f>IF(D84&gt;0,LOOKUP(D84,'N Lookup'!$A$2:$A$201,'N Lookup'!$D$2:$D$201),"")</f>
      </c>
      <c r="H84" s="8">
        <f t="shared" si="4"/>
      </c>
      <c r="I84" s="18">
        <f>IF(Input!F89&lt;&gt;"",Input!F89/2,"")</f>
      </c>
      <c r="J84" s="8">
        <f t="shared" si="5"/>
        <v>0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2.75">
      <c r="A85" s="7">
        <f>Input!A90</f>
        <v>79</v>
      </c>
      <c r="B85" s="8">
        <f>Input!G90</f>
      </c>
      <c r="C85" s="8">
        <f t="shared" si="3"/>
      </c>
      <c r="D85" s="19"/>
      <c r="E85" s="86">
        <f>IF(D85&gt;0,LOOKUP(D85,'N Lookup'!$A$2:$A$201,'N Lookup'!$B$2:$B$201),"")</f>
      </c>
      <c r="F85" s="86">
        <f>IF(D85&gt;0,LOOKUP(D85,'N Lookup'!$A$2:$A$201,'N Lookup'!$C$2:$C$201),"")</f>
      </c>
      <c r="G85" s="86">
        <f>IF(D85&gt;0,LOOKUP(D85,'N Lookup'!$A$2:$A$201,'N Lookup'!$D$2:$D$201),"")</f>
      </c>
      <c r="H85" s="8">
        <f t="shared" si="4"/>
      </c>
      <c r="I85" s="18">
        <f>IF(Input!F90&lt;&gt;"",Input!F90/2,"")</f>
      </c>
      <c r="J85" s="8">
        <f t="shared" si="5"/>
        <v>0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12.75">
      <c r="A86" s="7">
        <f>Input!A91</f>
        <v>80</v>
      </c>
      <c r="B86" s="8">
        <f>Input!G91</f>
      </c>
      <c r="C86" s="8">
        <f t="shared" si="3"/>
      </c>
      <c r="D86" s="19"/>
      <c r="E86" s="86">
        <f>IF(D86&gt;0,LOOKUP(D86,'N Lookup'!$A$2:$A$201,'N Lookup'!$B$2:$B$201),"")</f>
      </c>
      <c r="F86" s="86">
        <f>IF(D86&gt;0,LOOKUP(D86,'N Lookup'!$A$2:$A$201,'N Lookup'!$C$2:$C$201),"")</f>
      </c>
      <c r="G86" s="86">
        <f>IF(D86&gt;0,LOOKUP(D86,'N Lookup'!$A$2:$A$201,'N Lookup'!$D$2:$D$201),"")</f>
      </c>
      <c r="H86" s="8">
        <f t="shared" si="4"/>
      </c>
      <c r="I86" s="18">
        <f>IF(Input!F91&lt;&gt;"",Input!F91/2,"")</f>
      </c>
      <c r="J86" s="8">
        <f t="shared" si="5"/>
        <v>0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ht="12.75">
      <c r="A87" s="7">
        <f>Input!A92</f>
        <v>81</v>
      </c>
      <c r="B87" s="8">
        <f>Input!G92</f>
      </c>
      <c r="C87" s="8">
        <f t="shared" si="3"/>
      </c>
      <c r="D87" s="19"/>
      <c r="E87" s="86">
        <f>IF(D87&gt;0,LOOKUP(D87,'N Lookup'!$A$2:$A$201,'N Lookup'!$B$2:$B$201),"")</f>
      </c>
      <c r="F87" s="86">
        <f>IF(D87&gt;0,LOOKUP(D87,'N Lookup'!$A$2:$A$201,'N Lookup'!$C$2:$C$201),"")</f>
      </c>
      <c r="G87" s="86">
        <f>IF(D87&gt;0,LOOKUP(D87,'N Lookup'!$A$2:$A$201,'N Lookup'!$D$2:$D$201),"")</f>
      </c>
      <c r="H87" s="8">
        <f t="shared" si="4"/>
      </c>
      <c r="I87" s="18">
        <f>IF(Input!F92&lt;&gt;"",Input!F92/2,"")</f>
      </c>
      <c r="J87" s="8">
        <f t="shared" si="5"/>
        <v>0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ht="12.75">
      <c r="A88" s="7">
        <f>Input!A93</f>
        <v>82</v>
      </c>
      <c r="B88" s="8">
        <f>Input!G93</f>
      </c>
      <c r="C88" s="8">
        <f t="shared" si="3"/>
      </c>
      <c r="D88" s="19"/>
      <c r="E88" s="86">
        <f>IF(D88&gt;0,LOOKUP(D88,'N Lookup'!$A$2:$A$201,'N Lookup'!$B$2:$B$201),"")</f>
      </c>
      <c r="F88" s="86">
        <f>IF(D88&gt;0,LOOKUP(D88,'N Lookup'!$A$2:$A$201,'N Lookup'!$C$2:$C$201),"")</f>
      </c>
      <c r="G88" s="86">
        <f>IF(D88&gt;0,LOOKUP(D88,'N Lookup'!$A$2:$A$201,'N Lookup'!$D$2:$D$201),"")</f>
      </c>
      <c r="H88" s="8">
        <f t="shared" si="4"/>
      </c>
      <c r="I88" s="18">
        <f>IF(Input!F93&lt;&gt;"",Input!F93/2,"")</f>
      </c>
      <c r="J88" s="8">
        <f t="shared" si="5"/>
        <v>0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ht="12.75">
      <c r="A89" s="7">
        <f>Input!A94</f>
        <v>83</v>
      </c>
      <c r="B89" s="8">
        <f>Input!G94</f>
      </c>
      <c r="C89" s="8">
        <f t="shared" si="3"/>
      </c>
      <c r="D89" s="19"/>
      <c r="E89" s="86">
        <f>IF(D89&gt;0,LOOKUP(D89,'N Lookup'!$A$2:$A$201,'N Lookup'!$B$2:$B$201),"")</f>
      </c>
      <c r="F89" s="86">
        <f>IF(D89&gt;0,LOOKUP(D89,'N Lookup'!$A$2:$A$201,'N Lookup'!$C$2:$C$201),"")</f>
      </c>
      <c r="G89" s="86">
        <f>IF(D89&gt;0,LOOKUP(D89,'N Lookup'!$A$2:$A$201,'N Lookup'!$D$2:$D$201),"")</f>
      </c>
      <c r="H89" s="8">
        <f t="shared" si="4"/>
      </c>
      <c r="I89" s="18">
        <f>IF(Input!F94&lt;&gt;"",Input!F94/2,"")</f>
      </c>
      <c r="J89" s="8">
        <f t="shared" si="5"/>
        <v>0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ht="12.75">
      <c r="A90" s="7">
        <f>Input!A95</f>
        <v>84</v>
      </c>
      <c r="B90" s="8">
        <f>Input!G95</f>
      </c>
      <c r="C90" s="8">
        <f t="shared" si="3"/>
      </c>
      <c r="D90" s="19"/>
      <c r="E90" s="86">
        <f>IF(D90&gt;0,LOOKUP(D90,'N Lookup'!$A$2:$A$201,'N Lookup'!$B$2:$B$201),"")</f>
      </c>
      <c r="F90" s="86">
        <f>IF(D90&gt;0,LOOKUP(D90,'N Lookup'!$A$2:$A$201,'N Lookup'!$C$2:$C$201),"")</f>
      </c>
      <c r="G90" s="86">
        <f>IF(D90&gt;0,LOOKUP(D90,'N Lookup'!$A$2:$A$201,'N Lookup'!$D$2:$D$201),"")</f>
      </c>
      <c r="H90" s="8">
        <f t="shared" si="4"/>
      </c>
      <c r="I90" s="18">
        <f>IF(Input!F95&lt;&gt;"",Input!F95/2,"")</f>
      </c>
      <c r="J90" s="8">
        <f t="shared" si="5"/>
        <v>0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ht="12.75">
      <c r="A91" s="7">
        <f>Input!A96</f>
        <v>85</v>
      </c>
      <c r="B91" s="8">
        <f>Input!G96</f>
      </c>
      <c r="C91" s="8">
        <f t="shared" si="3"/>
      </c>
      <c r="D91" s="19"/>
      <c r="E91" s="86">
        <f>IF(D91&gt;0,LOOKUP(D91,'N Lookup'!$A$2:$A$201,'N Lookup'!$B$2:$B$201),"")</f>
      </c>
      <c r="F91" s="86">
        <f>IF(D91&gt;0,LOOKUP(D91,'N Lookup'!$A$2:$A$201,'N Lookup'!$C$2:$C$201),"")</f>
      </c>
      <c r="G91" s="86">
        <f>IF(D91&gt;0,LOOKUP(D91,'N Lookup'!$A$2:$A$201,'N Lookup'!$D$2:$D$201),"")</f>
      </c>
      <c r="H91" s="8">
        <f t="shared" si="4"/>
      </c>
      <c r="I91" s="18">
        <f>IF(Input!F96&lt;&gt;"",Input!F96/2,"")</f>
      </c>
      <c r="J91" s="8">
        <f t="shared" si="5"/>
        <v>0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ht="12.75">
      <c r="A92" s="7">
        <f>Input!A97</f>
        <v>86</v>
      </c>
      <c r="B92" s="8">
        <f>Input!G97</f>
      </c>
      <c r="C92" s="8">
        <f t="shared" si="3"/>
      </c>
      <c r="D92" s="19"/>
      <c r="E92" s="86">
        <f>IF(D92&gt;0,LOOKUP(D92,'N Lookup'!$A$2:$A$201,'N Lookup'!$B$2:$B$201),"")</f>
      </c>
      <c r="F92" s="86">
        <f>IF(D92&gt;0,LOOKUP(D92,'N Lookup'!$A$2:$A$201,'N Lookup'!$C$2:$C$201),"")</f>
      </c>
      <c r="G92" s="86">
        <f>IF(D92&gt;0,LOOKUP(D92,'N Lookup'!$A$2:$A$201,'N Lookup'!$D$2:$D$201),"")</f>
      </c>
      <c r="H92" s="8">
        <f t="shared" si="4"/>
      </c>
      <c r="I92" s="18">
        <f>IF(Input!F97&lt;&gt;"",Input!F97/2,"")</f>
      </c>
      <c r="J92" s="8">
        <f t="shared" si="5"/>
        <v>0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20" ht="12.75">
      <c r="A93" s="7">
        <f>Input!A98</f>
        <v>87</v>
      </c>
      <c r="B93" s="8">
        <f>Input!G98</f>
      </c>
      <c r="C93" s="8">
        <f t="shared" si="3"/>
      </c>
      <c r="D93" s="19"/>
      <c r="E93" s="86">
        <f>IF(D93&gt;0,LOOKUP(D93,'N Lookup'!$A$2:$A$201,'N Lookup'!$B$2:$B$201),"")</f>
      </c>
      <c r="F93" s="86">
        <f>IF(D93&gt;0,LOOKUP(D93,'N Lookup'!$A$2:$A$201,'N Lookup'!$C$2:$C$201),"")</f>
      </c>
      <c r="G93" s="86">
        <f>IF(D93&gt;0,LOOKUP(D93,'N Lookup'!$A$2:$A$201,'N Lookup'!$D$2:$D$201),"")</f>
      </c>
      <c r="H93" s="8">
        <f t="shared" si="4"/>
      </c>
      <c r="I93" s="18">
        <f>IF(Input!F98&lt;&gt;"",Input!F98/2,"")</f>
      </c>
      <c r="J93" s="8">
        <f t="shared" si="5"/>
        <v>0</v>
      </c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2.75">
      <c r="A94" s="7">
        <f>Input!A99</f>
        <v>88</v>
      </c>
      <c r="B94" s="8">
        <f>Input!G99</f>
      </c>
      <c r="C94" s="8">
        <f t="shared" si="3"/>
      </c>
      <c r="D94" s="19"/>
      <c r="E94" s="86">
        <f>IF(D94&gt;0,LOOKUP(D94,'N Lookup'!$A$2:$A$201,'N Lookup'!$B$2:$B$201),"")</f>
      </c>
      <c r="F94" s="86">
        <f>IF(D94&gt;0,LOOKUP(D94,'N Lookup'!$A$2:$A$201,'N Lookup'!$C$2:$C$201),"")</f>
      </c>
      <c r="G94" s="86">
        <f>IF(D94&gt;0,LOOKUP(D94,'N Lookup'!$A$2:$A$201,'N Lookup'!$D$2:$D$201),"")</f>
      </c>
      <c r="H94" s="8">
        <f t="shared" si="4"/>
      </c>
      <c r="I94" s="18">
        <f>IF(Input!F99&lt;&gt;"",Input!F99/2,"")</f>
      </c>
      <c r="J94" s="8">
        <f t="shared" si="5"/>
        <v>0</v>
      </c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2.75">
      <c r="A95" s="7">
        <f>Input!A100</f>
        <v>89</v>
      </c>
      <c r="B95" s="8">
        <f>Input!G100</f>
      </c>
      <c r="C95" s="8">
        <f t="shared" si="3"/>
      </c>
      <c r="D95" s="19"/>
      <c r="E95" s="86">
        <f>IF(D95&gt;0,LOOKUP(D95,'N Lookup'!$A$2:$A$201,'N Lookup'!$B$2:$B$201),"")</f>
      </c>
      <c r="F95" s="86">
        <f>IF(D95&gt;0,LOOKUP(D95,'N Lookup'!$A$2:$A$201,'N Lookup'!$C$2:$C$201),"")</f>
      </c>
      <c r="G95" s="86">
        <f>IF(D95&gt;0,LOOKUP(D95,'N Lookup'!$A$2:$A$201,'N Lookup'!$D$2:$D$201),"")</f>
      </c>
      <c r="H95" s="8">
        <f t="shared" si="4"/>
      </c>
      <c r="I95" s="18">
        <f>IF(Input!F100&lt;&gt;"",Input!F100/2,"")</f>
      </c>
      <c r="J95" s="8">
        <f t="shared" si="5"/>
        <v>0</v>
      </c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2.75">
      <c r="A96" s="7">
        <f>Input!A101</f>
        <v>90</v>
      </c>
      <c r="B96" s="8">
        <f>Input!G101</f>
      </c>
      <c r="C96" s="8">
        <f t="shared" si="3"/>
      </c>
      <c r="D96" s="19"/>
      <c r="E96" s="86">
        <f>IF(D96&gt;0,LOOKUP(D96,'N Lookup'!$A$2:$A$201,'N Lookup'!$B$2:$B$201),"")</f>
      </c>
      <c r="F96" s="86">
        <f>IF(D96&gt;0,LOOKUP(D96,'N Lookup'!$A$2:$A$201,'N Lookup'!$C$2:$C$201),"")</f>
      </c>
      <c r="G96" s="86">
        <f>IF(D96&gt;0,LOOKUP(D96,'N Lookup'!$A$2:$A$201,'N Lookup'!$D$2:$D$201),"")</f>
      </c>
      <c r="H96" s="8">
        <f t="shared" si="4"/>
      </c>
      <c r="I96" s="18">
        <f>IF(Input!F101&lt;&gt;"",Input!F101/2,"")</f>
      </c>
      <c r="J96" s="8">
        <f t="shared" si="5"/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12.75">
      <c r="A97" s="6"/>
      <c r="B97" s="6"/>
      <c r="C97" s="6"/>
      <c r="D97" s="7"/>
      <c r="E97" s="7"/>
      <c r="F97" s="7"/>
      <c r="G97" s="7"/>
      <c r="H97" s="8"/>
      <c r="I97" s="6"/>
      <c r="J97" s="6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12.75">
      <c r="A98" s="6"/>
      <c r="B98" s="6"/>
      <c r="C98" s="6"/>
      <c r="D98" s="7"/>
      <c r="E98" s="7"/>
      <c r="F98" s="7"/>
      <c r="G98" s="7"/>
      <c r="H98" s="8"/>
      <c r="I98" s="6"/>
      <c r="J98" s="6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2.75">
      <c r="A99" s="6"/>
      <c r="B99" s="6"/>
      <c r="C99" s="6"/>
      <c r="D99" s="7"/>
      <c r="E99" s="7"/>
      <c r="F99" s="7"/>
      <c r="G99" s="7"/>
      <c r="H99" s="8"/>
      <c r="I99" s="6"/>
      <c r="J99" s="6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1" ht="12.75">
      <c r="A100" s="4"/>
      <c r="B100" s="4"/>
      <c r="C100" s="4"/>
      <c r="D100" s="52"/>
      <c r="E100" s="52"/>
      <c r="F100" s="52"/>
      <c r="G100" s="52"/>
      <c r="H100" s="53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0" ht="12.75">
      <c r="A101" s="89"/>
      <c r="B101" s="89"/>
      <c r="C101" s="89"/>
      <c r="D101" s="90"/>
      <c r="E101" s="90"/>
      <c r="F101" s="90"/>
      <c r="G101" s="90"/>
      <c r="H101" s="91"/>
      <c r="I101" s="89"/>
      <c r="J101" s="89"/>
      <c r="K101" s="92"/>
      <c r="L101" s="92"/>
      <c r="M101" s="92"/>
      <c r="N101" s="92"/>
      <c r="O101" s="92"/>
      <c r="P101" s="92"/>
      <c r="Q101" s="92"/>
      <c r="R101" s="92"/>
      <c r="S101" s="92"/>
      <c r="T101" s="92"/>
    </row>
    <row r="102" spans="1:20" ht="12.75">
      <c r="A102" s="89"/>
      <c r="B102" s="89"/>
      <c r="C102" s="89"/>
      <c r="D102" s="90"/>
      <c r="E102" s="90"/>
      <c r="F102" s="90"/>
      <c r="G102" s="90"/>
      <c r="H102" s="91"/>
      <c r="I102" s="89"/>
      <c r="J102" s="89"/>
      <c r="K102" s="92"/>
      <c r="L102" s="92"/>
      <c r="M102" s="92"/>
      <c r="N102" s="92"/>
      <c r="O102" s="92"/>
      <c r="P102" s="92"/>
      <c r="Q102" s="92"/>
      <c r="R102" s="92"/>
      <c r="S102" s="92"/>
      <c r="T102" s="92"/>
    </row>
    <row r="103" spans="1:20" ht="12.75">
      <c r="A103" s="89"/>
      <c r="B103" s="89"/>
      <c r="C103" s="89"/>
      <c r="D103" s="90"/>
      <c r="E103" s="90"/>
      <c r="F103" s="90"/>
      <c r="G103" s="90"/>
      <c r="H103" s="91"/>
      <c r="I103" s="89"/>
      <c r="J103" s="89"/>
      <c r="K103" s="92"/>
      <c r="L103" s="92"/>
      <c r="M103" s="92"/>
      <c r="N103" s="92"/>
      <c r="O103" s="92"/>
      <c r="P103" s="92"/>
      <c r="Q103" s="92"/>
      <c r="R103" s="92"/>
      <c r="S103" s="92"/>
      <c r="T103" s="92"/>
    </row>
    <row r="104" spans="1:20" ht="12.75">
      <c r="A104" s="89"/>
      <c r="B104" s="89"/>
      <c r="C104" s="89"/>
      <c r="D104" s="90"/>
      <c r="E104" s="90"/>
      <c r="F104" s="90"/>
      <c r="G104" s="90"/>
      <c r="H104" s="91"/>
      <c r="I104" s="89"/>
      <c r="J104" s="89"/>
      <c r="K104" s="92"/>
      <c r="L104" s="92"/>
      <c r="M104" s="92"/>
      <c r="N104" s="92"/>
      <c r="O104" s="92"/>
      <c r="P104" s="92"/>
      <c r="Q104" s="92"/>
      <c r="R104" s="92"/>
      <c r="S104" s="92"/>
      <c r="T104" s="92"/>
    </row>
    <row r="105" spans="1:20" ht="12.75">
      <c r="A105" s="89"/>
      <c r="B105" s="89"/>
      <c r="C105" s="89"/>
      <c r="D105" s="90"/>
      <c r="E105" s="90"/>
      <c r="F105" s="90"/>
      <c r="G105" s="90"/>
      <c r="H105" s="91"/>
      <c r="I105" s="89"/>
      <c r="J105" s="89"/>
      <c r="K105" s="92"/>
      <c r="L105" s="92"/>
      <c r="M105" s="92"/>
      <c r="N105" s="92"/>
      <c r="O105" s="92"/>
      <c r="P105" s="92"/>
      <c r="Q105" s="92"/>
      <c r="R105" s="92"/>
      <c r="S105" s="92"/>
      <c r="T105" s="92"/>
    </row>
    <row r="106" spans="1:20" ht="12.75">
      <c r="A106" s="89"/>
      <c r="B106" s="89"/>
      <c r="C106" s="89"/>
      <c r="D106" s="90"/>
      <c r="E106" s="90"/>
      <c r="F106" s="90"/>
      <c r="G106" s="90"/>
      <c r="H106" s="91"/>
      <c r="I106" s="89"/>
      <c r="J106" s="89"/>
      <c r="K106" s="92"/>
      <c r="L106" s="92"/>
      <c r="M106" s="92"/>
      <c r="N106" s="92"/>
      <c r="O106" s="92"/>
      <c r="P106" s="92"/>
      <c r="Q106" s="92"/>
      <c r="R106" s="92"/>
      <c r="S106" s="92"/>
      <c r="T106" s="92"/>
    </row>
    <row r="107" spans="1:20" ht="12.75">
      <c r="A107" s="89"/>
      <c r="B107" s="89"/>
      <c r="C107" s="89"/>
      <c r="D107" s="90"/>
      <c r="E107" s="90"/>
      <c r="F107" s="90"/>
      <c r="G107" s="90"/>
      <c r="H107" s="91"/>
      <c r="I107" s="89"/>
      <c r="J107" s="89"/>
      <c r="K107" s="92"/>
      <c r="L107" s="92"/>
      <c r="M107" s="92"/>
      <c r="N107" s="92"/>
      <c r="O107" s="92"/>
      <c r="P107" s="92"/>
      <c r="Q107" s="92"/>
      <c r="R107" s="92"/>
      <c r="S107" s="92"/>
      <c r="T107" s="92"/>
    </row>
    <row r="108" spans="1:20" ht="12.75">
      <c r="A108" s="89"/>
      <c r="B108" s="89"/>
      <c r="C108" s="89"/>
      <c r="D108" s="90"/>
      <c r="E108" s="90"/>
      <c r="F108" s="90"/>
      <c r="G108" s="90"/>
      <c r="H108" s="91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</row>
    <row r="109" spans="1:20" ht="12.75">
      <c r="A109" s="89"/>
      <c r="B109" s="89"/>
      <c r="C109" s="89"/>
      <c r="D109" s="90"/>
      <c r="E109" s="90"/>
      <c r="F109" s="90"/>
      <c r="G109" s="90"/>
      <c r="H109" s="91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</row>
    <row r="110" spans="1:20" ht="12.75">
      <c r="A110" s="89"/>
      <c r="B110" s="89"/>
      <c r="C110" s="89"/>
      <c r="D110" s="90"/>
      <c r="E110" s="90"/>
      <c r="F110" s="90"/>
      <c r="G110" s="90"/>
      <c r="H110" s="91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</row>
    <row r="111" spans="1:20" ht="12.75">
      <c r="A111" s="89"/>
      <c r="B111" s="89"/>
      <c r="C111" s="89"/>
      <c r="D111" s="90"/>
      <c r="E111" s="90"/>
      <c r="F111" s="90"/>
      <c r="G111" s="90"/>
      <c r="H111" s="91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</row>
    <row r="112" spans="1:20" ht="12.75">
      <c r="A112" s="89"/>
      <c r="B112" s="89"/>
      <c r="C112" s="89"/>
      <c r="D112" s="90"/>
      <c r="E112" s="90"/>
      <c r="F112" s="90"/>
      <c r="G112" s="90"/>
      <c r="H112" s="91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</row>
    <row r="113" spans="1:20" ht="12.75">
      <c r="A113" s="89"/>
      <c r="B113" s="89"/>
      <c r="C113" s="89"/>
      <c r="D113" s="90"/>
      <c r="E113" s="90"/>
      <c r="F113" s="90"/>
      <c r="G113" s="90"/>
      <c r="H113" s="91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</row>
    <row r="114" spans="1:20" ht="12.75">
      <c r="A114" s="89"/>
      <c r="B114" s="89"/>
      <c r="C114" s="89"/>
      <c r="D114" s="90"/>
      <c r="E114" s="90"/>
      <c r="F114" s="90"/>
      <c r="G114" s="90"/>
      <c r="H114" s="91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</row>
    <row r="115" spans="1:20" ht="12.75">
      <c r="A115" s="89"/>
      <c r="B115" s="89"/>
      <c r="C115" s="89"/>
      <c r="D115" s="90"/>
      <c r="E115" s="90"/>
      <c r="F115" s="90"/>
      <c r="G115" s="90"/>
      <c r="H115" s="91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</row>
    <row r="116" spans="1:20" ht="12.75">
      <c r="A116" s="89"/>
      <c r="B116" s="89"/>
      <c r="C116" s="89"/>
      <c r="D116" s="90"/>
      <c r="E116" s="90"/>
      <c r="F116" s="90"/>
      <c r="G116" s="90"/>
      <c r="H116" s="91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</row>
    <row r="117" spans="1:20" ht="12.75">
      <c r="A117" s="89"/>
      <c r="B117" s="89"/>
      <c r="C117" s="89"/>
      <c r="D117" s="90"/>
      <c r="E117" s="90"/>
      <c r="F117" s="90"/>
      <c r="G117" s="90"/>
      <c r="H117" s="91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</row>
    <row r="118" spans="1:20" ht="12.75">
      <c r="A118" s="89"/>
      <c r="B118" s="89"/>
      <c r="C118" s="89"/>
      <c r="D118" s="90"/>
      <c r="E118" s="90"/>
      <c r="F118" s="90"/>
      <c r="G118" s="90"/>
      <c r="H118" s="91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</row>
    <row r="119" spans="1:20" ht="12.75">
      <c r="A119" s="89"/>
      <c r="B119" s="89"/>
      <c r="C119" s="89"/>
      <c r="D119" s="90"/>
      <c r="E119" s="90"/>
      <c r="F119" s="90"/>
      <c r="G119" s="90"/>
      <c r="H119" s="91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</row>
    <row r="120" spans="1:20" ht="12.75">
      <c r="A120" s="89"/>
      <c r="B120" s="89"/>
      <c r="C120" s="89"/>
      <c r="D120" s="90"/>
      <c r="E120" s="90"/>
      <c r="F120" s="90"/>
      <c r="G120" s="90"/>
      <c r="H120" s="91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</row>
    <row r="121" spans="1:20" ht="12.75">
      <c r="A121" s="89"/>
      <c r="B121" s="89"/>
      <c r="C121" s="89"/>
      <c r="D121" s="90"/>
      <c r="E121" s="90"/>
      <c r="F121" s="90"/>
      <c r="G121" s="90"/>
      <c r="H121" s="91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</row>
    <row r="122" spans="1:20" ht="12.75">
      <c r="A122" s="89"/>
      <c r="B122" s="89"/>
      <c r="C122" s="89"/>
      <c r="D122" s="90"/>
      <c r="E122" s="90"/>
      <c r="F122" s="90"/>
      <c r="G122" s="90"/>
      <c r="H122" s="91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</row>
    <row r="123" spans="1:20" ht="12.75">
      <c r="A123" s="89"/>
      <c r="B123" s="89"/>
      <c r="C123" s="89"/>
      <c r="D123" s="90"/>
      <c r="E123" s="90"/>
      <c r="F123" s="90"/>
      <c r="G123" s="90"/>
      <c r="H123" s="91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</row>
    <row r="124" spans="1:20" ht="12.75">
      <c r="A124" s="89"/>
      <c r="B124" s="89"/>
      <c r="C124" s="89"/>
      <c r="D124" s="90"/>
      <c r="E124" s="90"/>
      <c r="F124" s="90"/>
      <c r="G124" s="90"/>
      <c r="H124" s="91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</row>
    <row r="125" spans="1:20" ht="12.75">
      <c r="A125" s="89"/>
      <c r="B125" s="89"/>
      <c r="C125" s="89"/>
      <c r="D125" s="90"/>
      <c r="E125" s="90"/>
      <c r="F125" s="90"/>
      <c r="G125" s="90"/>
      <c r="H125" s="91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</row>
    <row r="126" spans="1:20" ht="12.75">
      <c r="A126" s="89"/>
      <c r="B126" s="89"/>
      <c r="C126" s="89"/>
      <c r="D126" s="90"/>
      <c r="E126" s="90"/>
      <c r="F126" s="90"/>
      <c r="G126" s="90"/>
      <c r="H126" s="91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</row>
    <row r="127" spans="1:20" ht="12.75">
      <c r="A127" s="89"/>
      <c r="B127" s="89"/>
      <c r="C127" s="89"/>
      <c r="D127" s="90"/>
      <c r="E127" s="90"/>
      <c r="F127" s="90"/>
      <c r="G127" s="90"/>
      <c r="H127" s="91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</row>
    <row r="128" spans="1:20" ht="12.75">
      <c r="A128" s="89"/>
      <c r="B128" s="89"/>
      <c r="C128" s="89"/>
      <c r="D128" s="90"/>
      <c r="E128" s="90"/>
      <c r="F128" s="90"/>
      <c r="G128" s="90"/>
      <c r="H128" s="91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</row>
    <row r="129" spans="1:20" ht="12.75">
      <c r="A129" s="89"/>
      <c r="B129" s="89"/>
      <c r="C129" s="89"/>
      <c r="D129" s="90"/>
      <c r="E129" s="90"/>
      <c r="F129" s="90"/>
      <c r="G129" s="90"/>
      <c r="H129" s="91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</row>
    <row r="130" spans="1:20" ht="12.75">
      <c r="A130" s="89"/>
      <c r="B130" s="89"/>
      <c r="C130" s="89"/>
      <c r="D130" s="90"/>
      <c r="E130" s="90"/>
      <c r="F130" s="90"/>
      <c r="G130" s="90"/>
      <c r="H130" s="91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</row>
    <row r="131" spans="1:20" ht="12.75">
      <c r="A131" s="89"/>
      <c r="B131" s="89"/>
      <c r="C131" s="89"/>
      <c r="D131" s="90"/>
      <c r="E131" s="90"/>
      <c r="F131" s="90"/>
      <c r="G131" s="90"/>
      <c r="H131" s="91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</row>
    <row r="132" spans="1:20" ht="12.75">
      <c r="A132" s="89"/>
      <c r="B132" s="89"/>
      <c r="C132" s="89"/>
      <c r="D132" s="90"/>
      <c r="E132" s="90"/>
      <c r="F132" s="90"/>
      <c r="G132" s="90"/>
      <c r="H132" s="91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</row>
    <row r="133" spans="1:20" ht="12.75">
      <c r="A133" s="89"/>
      <c r="B133" s="89"/>
      <c r="C133" s="89"/>
      <c r="D133" s="90"/>
      <c r="E133" s="90"/>
      <c r="F133" s="90"/>
      <c r="G133" s="90"/>
      <c r="H133" s="91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</row>
    <row r="134" spans="1:20" ht="12.75">
      <c r="A134" s="89"/>
      <c r="B134" s="89"/>
      <c r="C134" s="89"/>
      <c r="D134" s="90"/>
      <c r="E134" s="90"/>
      <c r="F134" s="90"/>
      <c r="G134" s="90"/>
      <c r="H134" s="91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</row>
    <row r="135" spans="1:20" ht="12.75">
      <c r="A135" s="89"/>
      <c r="B135" s="89"/>
      <c r="C135" s="89"/>
      <c r="D135" s="90"/>
      <c r="E135" s="90"/>
      <c r="F135" s="90"/>
      <c r="G135" s="90"/>
      <c r="H135" s="91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</row>
    <row r="136" spans="1:20" ht="12.75">
      <c r="A136" s="89"/>
      <c r="B136" s="89"/>
      <c r="C136" s="89"/>
      <c r="D136" s="90"/>
      <c r="E136" s="90"/>
      <c r="F136" s="90"/>
      <c r="G136" s="90"/>
      <c r="H136" s="91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</row>
    <row r="137" spans="1:20" ht="12.75">
      <c r="A137" s="89"/>
      <c r="B137" s="89"/>
      <c r="C137" s="89"/>
      <c r="D137" s="90"/>
      <c r="E137" s="90"/>
      <c r="F137" s="90"/>
      <c r="G137" s="90"/>
      <c r="H137" s="91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</row>
    <row r="138" spans="1:20" ht="12.75">
      <c r="A138" s="89"/>
      <c r="B138" s="89"/>
      <c r="C138" s="89"/>
      <c r="D138" s="90"/>
      <c r="E138" s="90"/>
      <c r="F138" s="90"/>
      <c r="G138" s="90"/>
      <c r="H138" s="91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</row>
    <row r="139" spans="1:20" ht="12.75">
      <c r="A139" s="89"/>
      <c r="B139" s="89"/>
      <c r="C139" s="89"/>
      <c r="D139" s="90"/>
      <c r="E139" s="90"/>
      <c r="F139" s="90"/>
      <c r="G139" s="90"/>
      <c r="H139" s="91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</row>
    <row r="140" spans="1:20" ht="12.75">
      <c r="A140" s="89"/>
      <c r="B140" s="89"/>
      <c r="C140" s="89"/>
      <c r="D140" s="90"/>
      <c r="E140" s="90"/>
      <c r="F140" s="90"/>
      <c r="G140" s="90"/>
      <c r="H140" s="91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</row>
    <row r="141" spans="1:20" ht="12.75">
      <c r="A141" s="89"/>
      <c r="B141" s="89"/>
      <c r="C141" s="89"/>
      <c r="D141" s="90"/>
      <c r="E141" s="90"/>
      <c r="F141" s="90"/>
      <c r="G141" s="90"/>
      <c r="H141" s="91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</row>
    <row r="142" spans="1:20" ht="12.75">
      <c r="A142" s="89"/>
      <c r="B142" s="89"/>
      <c r="C142" s="89"/>
      <c r="D142" s="90"/>
      <c r="E142" s="90"/>
      <c r="F142" s="90"/>
      <c r="G142" s="90"/>
      <c r="H142" s="91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</row>
    <row r="143" spans="1:20" ht="12.75">
      <c r="A143" s="89"/>
      <c r="B143" s="89"/>
      <c r="C143" s="89"/>
      <c r="D143" s="90"/>
      <c r="E143" s="90"/>
      <c r="F143" s="90"/>
      <c r="G143" s="90"/>
      <c r="H143" s="91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</row>
    <row r="144" spans="1:20" ht="12.75">
      <c r="A144" s="89"/>
      <c r="B144" s="89"/>
      <c r="C144" s="89"/>
      <c r="D144" s="90"/>
      <c r="E144" s="90"/>
      <c r="F144" s="90"/>
      <c r="G144" s="90"/>
      <c r="H144" s="91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</row>
    <row r="145" spans="1:20" ht="12.75">
      <c r="A145" s="89"/>
      <c r="B145" s="89"/>
      <c r="C145" s="89"/>
      <c r="D145" s="90"/>
      <c r="E145" s="90"/>
      <c r="F145" s="90"/>
      <c r="G145" s="90"/>
      <c r="H145" s="91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</row>
    <row r="146" spans="1:20" ht="12.75">
      <c r="A146" s="89"/>
      <c r="B146" s="89"/>
      <c r="C146" s="89"/>
      <c r="D146" s="90"/>
      <c r="E146" s="90"/>
      <c r="F146" s="90"/>
      <c r="G146" s="90"/>
      <c r="H146" s="91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</row>
    <row r="147" spans="1:20" ht="12.75">
      <c r="A147" s="89"/>
      <c r="B147" s="89"/>
      <c r="C147" s="89"/>
      <c r="D147" s="90"/>
      <c r="E147" s="90"/>
      <c r="F147" s="90"/>
      <c r="G147" s="90"/>
      <c r="H147" s="91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</row>
    <row r="148" spans="1:20" ht="12.75">
      <c r="A148" s="89"/>
      <c r="B148" s="89"/>
      <c r="C148" s="89"/>
      <c r="D148" s="90"/>
      <c r="E148" s="90"/>
      <c r="F148" s="90"/>
      <c r="G148" s="90"/>
      <c r="H148" s="91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</row>
    <row r="149" spans="1:20" ht="12.75">
      <c r="A149" s="89"/>
      <c r="B149" s="89"/>
      <c r="C149" s="89"/>
      <c r="D149" s="90"/>
      <c r="E149" s="90"/>
      <c r="F149" s="90"/>
      <c r="G149" s="90"/>
      <c r="H149" s="91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</row>
    <row r="150" spans="1:20" ht="12.75">
      <c r="A150" s="89"/>
      <c r="B150" s="89"/>
      <c r="C150" s="89"/>
      <c r="D150" s="90"/>
      <c r="E150" s="90"/>
      <c r="F150" s="90"/>
      <c r="G150" s="90"/>
      <c r="H150" s="91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</row>
    <row r="151" spans="1:20" ht="12.75">
      <c r="A151" s="89"/>
      <c r="B151" s="89"/>
      <c r="C151" s="89"/>
      <c r="D151" s="90"/>
      <c r="E151" s="90"/>
      <c r="F151" s="90"/>
      <c r="G151" s="90"/>
      <c r="H151" s="91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</row>
    <row r="152" spans="1:20" ht="12.75">
      <c r="A152" s="89"/>
      <c r="B152" s="89"/>
      <c r="C152" s="89"/>
      <c r="D152" s="90"/>
      <c r="E152" s="90"/>
      <c r="F152" s="90"/>
      <c r="G152" s="90"/>
      <c r="H152" s="91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</row>
    <row r="153" spans="1:20" ht="12.75">
      <c r="A153" s="89"/>
      <c r="B153" s="89"/>
      <c r="C153" s="89"/>
      <c r="D153" s="90"/>
      <c r="E153" s="90"/>
      <c r="F153" s="90"/>
      <c r="G153" s="90"/>
      <c r="H153" s="91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</row>
    <row r="154" spans="1:20" ht="12.75">
      <c r="A154" s="89"/>
      <c r="B154" s="89"/>
      <c r="C154" s="89"/>
      <c r="D154" s="90"/>
      <c r="E154" s="90"/>
      <c r="F154" s="90"/>
      <c r="G154" s="90"/>
      <c r="H154" s="91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</row>
    <row r="155" spans="1:20" ht="12.75">
      <c r="A155" s="89"/>
      <c r="B155" s="89"/>
      <c r="C155" s="89"/>
      <c r="D155" s="90"/>
      <c r="E155" s="90"/>
      <c r="F155" s="90"/>
      <c r="G155" s="90"/>
      <c r="H155" s="91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</row>
    <row r="156" spans="1:20" ht="12.75">
      <c r="A156" s="89"/>
      <c r="B156" s="89"/>
      <c r="C156" s="89"/>
      <c r="D156" s="90"/>
      <c r="E156" s="90"/>
      <c r="F156" s="90"/>
      <c r="G156" s="90"/>
      <c r="H156" s="91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</row>
    <row r="157" spans="1:20" ht="12.75">
      <c r="A157" s="89"/>
      <c r="B157" s="89"/>
      <c r="C157" s="89"/>
      <c r="D157" s="90"/>
      <c r="E157" s="90"/>
      <c r="F157" s="90"/>
      <c r="G157" s="90"/>
      <c r="H157" s="91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</row>
    <row r="158" spans="1:20" ht="12.75">
      <c r="A158" s="89"/>
      <c r="B158" s="89"/>
      <c r="C158" s="89"/>
      <c r="D158" s="90"/>
      <c r="E158" s="90"/>
      <c r="F158" s="90"/>
      <c r="G158" s="90"/>
      <c r="H158" s="91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</row>
    <row r="159" spans="1:20" ht="12.75">
      <c r="A159" s="89"/>
      <c r="B159" s="89"/>
      <c r="C159" s="89"/>
      <c r="D159" s="90"/>
      <c r="E159" s="90"/>
      <c r="F159" s="90"/>
      <c r="G159" s="90"/>
      <c r="H159" s="91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</row>
    <row r="160" spans="1:20" ht="12.75">
      <c r="A160" s="89"/>
      <c r="B160" s="89"/>
      <c r="C160" s="89"/>
      <c r="D160" s="90"/>
      <c r="E160" s="90"/>
      <c r="F160" s="90"/>
      <c r="G160" s="90"/>
      <c r="H160" s="91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</row>
    <row r="161" spans="1:20" ht="12.75">
      <c r="A161" s="89"/>
      <c r="B161" s="89"/>
      <c r="C161" s="89"/>
      <c r="D161" s="90"/>
      <c r="E161" s="90"/>
      <c r="F161" s="90"/>
      <c r="G161" s="90"/>
      <c r="H161" s="91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</row>
  </sheetData>
  <sheetProtection sheet="1" objects="1" scenarios="1"/>
  <printOptions/>
  <pageMargins left="1.5" right="0.5" top="1" bottom="0.75" header="0.5" footer="0.5"/>
  <pageSetup horizontalDpi="300" verticalDpi="300" orientation="portrait" r:id="rId2"/>
  <headerFooter alignWithMargins="0">
    <oddHeader>&amp;L                    &amp;F&amp;C                  &amp;D    &amp;T&amp;RPAGE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7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9.8515625" style="0" customWidth="1"/>
    <col min="2" max="2" width="9.57421875" style="0" bestFit="1" customWidth="1"/>
    <col min="3" max="3" width="11.57421875" style="0" customWidth="1"/>
    <col min="4" max="4" width="7.8515625" style="0" customWidth="1"/>
    <col min="5" max="6" width="5.140625" style="2" customWidth="1"/>
    <col min="7" max="7" width="5.421875" style="2" customWidth="1"/>
    <col min="8" max="8" width="9.8515625" style="1" customWidth="1"/>
    <col min="9" max="9" width="8.140625" style="0" customWidth="1"/>
    <col min="10" max="10" width="6.28125" style="0" customWidth="1"/>
    <col min="11" max="11" width="5.8515625" style="0" customWidth="1"/>
  </cols>
  <sheetData>
    <row r="1" spans="1:19" ht="13.5" thickBot="1">
      <c r="A1" s="5" t="s">
        <v>200</v>
      </c>
      <c r="B1" s="93"/>
      <c r="C1" s="74"/>
      <c r="D1" s="74"/>
      <c r="E1" s="75"/>
      <c r="F1" s="75"/>
      <c r="G1" s="7"/>
      <c r="H1" s="8" t="s">
        <v>28</v>
      </c>
      <c r="I1" s="8">
        <f>IF(SUM(H7:H96)&gt;0,AVERAGE(H7:H96),"")</f>
      </c>
      <c r="J1" s="80" t="s">
        <v>187</v>
      </c>
      <c r="K1" s="6"/>
      <c r="L1" s="4"/>
      <c r="M1" s="4"/>
      <c r="N1" s="4"/>
      <c r="O1" s="4"/>
      <c r="P1" s="4"/>
      <c r="Q1" s="4"/>
      <c r="R1" s="4"/>
      <c r="S1" s="4"/>
    </row>
    <row r="2" spans="1:19" ht="14.25">
      <c r="A2" s="6"/>
      <c r="B2" s="70"/>
      <c r="C2" s="25"/>
      <c r="D2" s="25"/>
      <c r="E2" s="26"/>
      <c r="F2" s="26"/>
      <c r="G2" s="49" t="s">
        <v>189</v>
      </c>
      <c r="H2" s="8"/>
      <c r="I2" s="51">
        <f>IF(I1="","",I1^3)</f>
      </c>
      <c r="J2" s="80" t="s">
        <v>188</v>
      </c>
      <c r="K2" s="6"/>
      <c r="L2" s="4"/>
      <c r="M2" s="4"/>
      <c r="N2" s="4"/>
      <c r="O2" s="4"/>
      <c r="P2" s="4"/>
      <c r="Q2" s="4"/>
      <c r="R2" s="4"/>
      <c r="S2" s="4"/>
    </row>
    <row r="3" spans="1:19" ht="13.5" thickBot="1">
      <c r="A3" s="5" t="s">
        <v>3</v>
      </c>
      <c r="B3" s="93"/>
      <c r="C3" s="74"/>
      <c r="D3" s="74"/>
      <c r="E3" s="75"/>
      <c r="F3" s="75"/>
      <c r="G3" s="49" t="s">
        <v>190</v>
      </c>
      <c r="H3" s="8"/>
      <c r="I3" s="6"/>
      <c r="J3" s="6"/>
      <c r="K3" s="6"/>
      <c r="L3" s="4"/>
      <c r="M3" s="4"/>
      <c r="N3" s="4"/>
      <c r="O3" s="4"/>
      <c r="P3" s="4"/>
      <c r="Q3" s="4"/>
      <c r="R3" s="4"/>
      <c r="S3" s="4"/>
    </row>
    <row r="4" spans="1:19" ht="13.5" thickBot="1">
      <c r="A4" s="6"/>
      <c r="B4" s="70"/>
      <c r="C4" s="25"/>
      <c r="D4" s="25"/>
      <c r="E4" s="26"/>
      <c r="F4" s="26"/>
      <c r="G4" s="7"/>
      <c r="H4" s="8"/>
      <c r="I4" s="6"/>
      <c r="J4" s="17"/>
      <c r="K4" s="17"/>
      <c r="L4" s="4"/>
      <c r="M4" s="4"/>
      <c r="N4" s="4"/>
      <c r="O4" s="4"/>
      <c r="P4" s="4"/>
      <c r="Q4" s="4"/>
      <c r="R4" s="4"/>
      <c r="S4" s="4"/>
    </row>
    <row r="5" spans="1:19" ht="16.5" thickTop="1">
      <c r="A5" s="9" t="s">
        <v>17</v>
      </c>
      <c r="B5" s="10" t="s">
        <v>9</v>
      </c>
      <c r="C5" s="10" t="s">
        <v>27</v>
      </c>
      <c r="D5" s="82" t="s">
        <v>44</v>
      </c>
      <c r="E5" s="10" t="s">
        <v>23</v>
      </c>
      <c r="F5" s="10" t="s">
        <v>24</v>
      </c>
      <c r="G5" s="11" t="s">
        <v>25</v>
      </c>
      <c r="H5" s="12" t="s">
        <v>195</v>
      </c>
      <c r="I5" s="13"/>
      <c r="J5" s="26" t="s">
        <v>201</v>
      </c>
      <c r="K5" s="6"/>
      <c r="L5" s="4"/>
      <c r="M5" s="4"/>
      <c r="N5" s="4"/>
      <c r="O5" s="4"/>
      <c r="P5" s="4"/>
      <c r="Q5" s="4"/>
      <c r="R5" s="4"/>
      <c r="S5" s="4"/>
    </row>
    <row r="6" spans="1:19" ht="13.5" thickBot="1">
      <c r="A6" s="14" t="s">
        <v>16</v>
      </c>
      <c r="B6" s="15"/>
      <c r="C6" s="14"/>
      <c r="D6" s="14"/>
      <c r="E6" s="14"/>
      <c r="F6" s="14"/>
      <c r="G6" s="14"/>
      <c r="H6" s="16"/>
      <c r="I6" s="14" t="s">
        <v>192</v>
      </c>
      <c r="J6" s="14" t="s">
        <v>193</v>
      </c>
      <c r="K6" s="14" t="s">
        <v>194</v>
      </c>
      <c r="L6" s="4"/>
      <c r="M6" s="78"/>
      <c r="N6" s="78"/>
      <c r="O6" s="78"/>
      <c r="P6" s="78"/>
      <c r="Q6" s="4"/>
      <c r="R6" s="4"/>
      <c r="S6" s="4"/>
    </row>
    <row r="7" spans="1:19" ht="13.5" thickTop="1">
      <c r="A7" s="7">
        <f>Input!A12</f>
        <v>1</v>
      </c>
      <c r="B7" s="76"/>
      <c r="C7" s="8">
        <v>1</v>
      </c>
      <c r="D7" s="19"/>
      <c r="E7" s="86">
        <f>IF(D7&gt;0,LOOKUP(D7,'N Lookup'!$A$2:$A$201,'N Lookup'!$B$2:$B$201),"")</f>
      </c>
      <c r="F7" s="86">
        <f>IF(D7&gt;0,LOOKUP(D7,'N Lookup'!$A$2:$A$201,'N Lookup'!$C$2:$C$201),"")</f>
      </c>
      <c r="G7" s="86">
        <f>IF(D7&gt;0,LOOKUP(D7,'N Lookup'!$A$2:$A$201,'N Lookup'!$D$2:$D$201),"")</f>
      </c>
      <c r="H7" s="8">
        <f>IF(AND(B7&gt;0,D7&gt;0),IF(B7&lt;&gt;""&gt;0,SQRT((E7^2+F7^2+G7^2)*B7^2),""),"")</f>
      </c>
      <c r="I7" s="77">
        <f>IF(E7&lt;&gt;"",IF(MOD((E7+F7+G7),2)=0,"I","NO"),"")</f>
      </c>
      <c r="J7" s="77" t="str">
        <f>IF(E7&lt;&gt;"",IF(MOD((E7+F7),2)=0,IF(MOD((E7+G7),2)=0,IF(MOD((F7+G7),2)=0,"F"),"NO"),"NO")," ")</f>
        <v> </v>
      </c>
      <c r="K7" s="26" t="str">
        <f>IF(D7&lt;&gt;"","P"," ")</f>
        <v> </v>
      </c>
      <c r="L7" s="4"/>
      <c r="M7" s="79"/>
      <c r="N7" s="79"/>
      <c r="O7" s="79"/>
      <c r="P7" s="79"/>
      <c r="Q7" s="4"/>
      <c r="R7" s="4"/>
      <c r="S7" s="4"/>
    </row>
    <row r="8" spans="1:19" ht="12.75">
      <c r="A8" s="7">
        <f>Input!A13</f>
        <v>2</v>
      </c>
      <c r="B8" s="76"/>
      <c r="C8" s="8">
        <f aca="true" t="shared" si="0" ref="C8:C38">IF(B8&lt;&gt;"",$B$7^2/B8^2,"")</f>
      </c>
      <c r="D8" s="19"/>
      <c r="E8" s="86">
        <f>IF(D8&gt;0,LOOKUP(D8,'N Lookup'!$A$2:$A$201,'N Lookup'!$B$2:$B$201),"")</f>
      </c>
      <c r="F8" s="86">
        <f>IF(D8&gt;0,LOOKUP(D8,'N Lookup'!$A$2:$A$201,'N Lookup'!$C$2:$C$201),"")</f>
      </c>
      <c r="G8" s="86">
        <f>IF(D8&gt;0,LOOKUP(D8,'N Lookup'!$A$2:$A$201,'N Lookup'!$D$2:$D$201),"")</f>
      </c>
      <c r="H8" s="8">
        <f aca="true" t="shared" si="1" ref="H8:H71">IF(AND(B8&gt;0,D8&gt;0),IF(B8&lt;&gt;""&gt;0,SQRT((E8^2+F8^2+G8^2)*B8^2),""),"")</f>
      </c>
      <c r="I8" s="77">
        <f>IF(E8&lt;&gt;"",IF(MOD((E8+F8+G8),2)=0,"I","NO"),"")</f>
      </c>
      <c r="J8" s="77" t="str">
        <f aca="true" t="shared" si="2" ref="J8:J71">IF(E8&lt;&gt;"",IF(MOD((E8+F8),2)=0,IF(MOD((E8+G8),2)=0,IF(MOD((F8+G8),2)=0,"F"),"NO"),"NO")," ")</f>
        <v> </v>
      </c>
      <c r="K8" s="26" t="str">
        <f aca="true" t="shared" si="3" ref="K8:K71">IF(D8&lt;&gt;"","P"," ")</f>
        <v> </v>
      </c>
      <c r="L8" s="4"/>
      <c r="M8" s="79"/>
      <c r="N8" s="79"/>
      <c r="O8" s="79"/>
      <c r="P8" s="79"/>
      <c r="Q8" s="4"/>
      <c r="R8" s="4"/>
      <c r="S8" s="4"/>
    </row>
    <row r="9" spans="1:19" ht="12.75">
      <c r="A9" s="7">
        <f>Input!A14</f>
        <v>3</v>
      </c>
      <c r="B9" s="76"/>
      <c r="C9" s="8">
        <f t="shared" si="0"/>
      </c>
      <c r="D9" s="19"/>
      <c r="E9" s="86">
        <f>IF(D9&gt;0,LOOKUP(D9,'N Lookup'!$A$2:$A$201,'N Lookup'!$B$2:$B$201),"")</f>
      </c>
      <c r="F9" s="86">
        <f>IF(D9&gt;0,LOOKUP(D9,'N Lookup'!$A$2:$A$201,'N Lookup'!$C$2:$C$201),"")</f>
      </c>
      <c r="G9" s="86">
        <f>IF(D9&gt;0,LOOKUP(D9,'N Lookup'!$A$2:$A$201,'N Lookup'!$D$2:$D$201),"")</f>
      </c>
      <c r="H9" s="8">
        <f t="shared" si="1"/>
      </c>
      <c r="I9" s="77">
        <f aca="true" t="shared" si="4" ref="I9:I72">IF(E9&lt;&gt;"",IF(MOD((E9+F9+G9),2)=0,"I","NO"),"")</f>
      </c>
      <c r="J9" s="77" t="str">
        <f t="shared" si="2"/>
        <v> </v>
      </c>
      <c r="K9" s="26" t="str">
        <f t="shared" si="3"/>
        <v> </v>
      </c>
      <c r="L9" s="4"/>
      <c r="M9" s="79"/>
      <c r="N9" s="79"/>
      <c r="O9" s="79"/>
      <c r="P9" s="79"/>
      <c r="Q9" s="4"/>
      <c r="R9" s="4"/>
      <c r="S9" s="4"/>
    </row>
    <row r="10" spans="1:19" ht="12.75">
      <c r="A10" s="7">
        <f>Input!A15</f>
        <v>4</v>
      </c>
      <c r="B10" s="76"/>
      <c r="C10" s="8">
        <f t="shared" si="0"/>
      </c>
      <c r="D10" s="19"/>
      <c r="E10" s="86">
        <f>IF(D10&gt;0,LOOKUP(D10,'N Lookup'!$A$2:$A$201,'N Lookup'!$B$2:$B$201),"")</f>
      </c>
      <c r="F10" s="86">
        <f>IF(D10&gt;0,LOOKUP(D10,'N Lookup'!$A$2:$A$201,'N Lookup'!$C$2:$C$201),"")</f>
      </c>
      <c r="G10" s="86">
        <f>IF(D10&gt;0,LOOKUP(D10,'N Lookup'!$A$2:$A$201,'N Lookup'!$D$2:$D$201),"")</f>
      </c>
      <c r="H10" s="8">
        <f t="shared" si="1"/>
      </c>
      <c r="I10" s="77">
        <f t="shared" si="4"/>
      </c>
      <c r="J10" s="77" t="str">
        <f t="shared" si="2"/>
        <v> </v>
      </c>
      <c r="K10" s="26" t="str">
        <f t="shared" si="3"/>
        <v> </v>
      </c>
      <c r="L10" s="4"/>
      <c r="M10" s="4"/>
      <c r="N10" s="4"/>
      <c r="O10" s="4"/>
      <c r="P10" s="4"/>
      <c r="Q10" s="4"/>
      <c r="R10" s="4"/>
      <c r="S10" s="4"/>
    </row>
    <row r="11" spans="1:19" ht="12.75">
      <c r="A11" s="7">
        <f>Input!A16</f>
        <v>5</v>
      </c>
      <c r="B11" s="76"/>
      <c r="C11" s="8">
        <f t="shared" si="0"/>
      </c>
      <c r="D11" s="19"/>
      <c r="E11" s="86">
        <f>IF(D11&gt;0,LOOKUP(D11,'N Lookup'!$A$2:$A$201,'N Lookup'!$B$2:$B$201),"")</f>
      </c>
      <c r="F11" s="86">
        <f>IF(D11&gt;0,LOOKUP(D11,'N Lookup'!$A$2:$A$201,'N Lookup'!$C$2:$C$201),"")</f>
      </c>
      <c r="G11" s="86">
        <f>IF(D11&gt;0,LOOKUP(D11,'N Lookup'!$A$2:$A$201,'N Lookup'!$D$2:$D$201),"")</f>
      </c>
      <c r="H11" s="8">
        <f t="shared" si="1"/>
      </c>
      <c r="I11" s="77">
        <f t="shared" si="4"/>
      </c>
      <c r="J11" s="77" t="str">
        <f t="shared" si="2"/>
        <v> </v>
      </c>
      <c r="K11" s="26" t="str">
        <f t="shared" si="3"/>
        <v> </v>
      </c>
      <c r="L11" s="4"/>
      <c r="M11" s="4"/>
      <c r="N11" s="4"/>
      <c r="O11" s="4"/>
      <c r="P11" s="4"/>
      <c r="Q11" s="4"/>
      <c r="R11" s="4"/>
      <c r="S11" s="4"/>
    </row>
    <row r="12" spans="1:19" ht="12.75">
      <c r="A12" s="7">
        <f>Input!A17</f>
        <v>6</v>
      </c>
      <c r="B12" s="76"/>
      <c r="C12" s="8">
        <f t="shared" si="0"/>
      </c>
      <c r="D12" s="19"/>
      <c r="E12" s="86">
        <f>IF(D12&gt;0,LOOKUP(D12,'N Lookup'!$A$2:$A$201,'N Lookup'!$B$2:$B$201),"")</f>
      </c>
      <c r="F12" s="86">
        <f>IF(D12&gt;0,LOOKUP(D12,'N Lookup'!$A$2:$A$201,'N Lookup'!$C$2:$C$201),"")</f>
      </c>
      <c r="G12" s="86">
        <f>IF(D12&gt;0,LOOKUP(D12,'N Lookup'!$A$2:$A$201,'N Lookup'!$D$2:$D$201),"")</f>
      </c>
      <c r="H12" s="8">
        <f t="shared" si="1"/>
      </c>
      <c r="I12" s="77">
        <f t="shared" si="4"/>
      </c>
      <c r="J12" s="77" t="str">
        <f t="shared" si="2"/>
        <v> </v>
      </c>
      <c r="K12" s="26" t="str">
        <f t="shared" si="3"/>
        <v> </v>
      </c>
      <c r="L12" s="4"/>
      <c r="M12" s="4"/>
      <c r="N12" s="4"/>
      <c r="O12" s="4"/>
      <c r="P12" s="4"/>
      <c r="Q12" s="4"/>
      <c r="R12" s="4"/>
      <c r="S12" s="4"/>
    </row>
    <row r="13" spans="1:19" ht="12.75">
      <c r="A13" s="7">
        <f>Input!A18</f>
        <v>7</v>
      </c>
      <c r="B13" s="76"/>
      <c r="C13" s="8">
        <f t="shared" si="0"/>
      </c>
      <c r="D13" s="19"/>
      <c r="E13" s="86">
        <f>IF(D13&gt;0,LOOKUP(D13,'N Lookup'!$A$2:$A$201,'N Lookup'!$B$2:$B$201),"")</f>
      </c>
      <c r="F13" s="86">
        <f>IF(D13&gt;0,LOOKUP(D13,'N Lookup'!$A$2:$A$201,'N Lookup'!$C$2:$C$201),"")</f>
      </c>
      <c r="G13" s="86">
        <f>IF(D13&gt;0,LOOKUP(D13,'N Lookup'!$A$2:$A$201,'N Lookup'!$D$2:$D$201),"")</f>
      </c>
      <c r="H13" s="8">
        <f t="shared" si="1"/>
      </c>
      <c r="I13" s="77">
        <f t="shared" si="4"/>
      </c>
      <c r="J13" s="77" t="str">
        <f t="shared" si="2"/>
        <v> </v>
      </c>
      <c r="K13" s="26" t="str">
        <f t="shared" si="3"/>
        <v> </v>
      </c>
      <c r="L13" s="4"/>
      <c r="M13" s="79"/>
      <c r="N13" s="4"/>
      <c r="O13" s="4"/>
      <c r="P13" s="4"/>
      <c r="Q13" s="4"/>
      <c r="R13" s="4"/>
      <c r="S13" s="4"/>
    </row>
    <row r="14" spans="1:19" ht="12.75">
      <c r="A14" s="7">
        <f>Input!A19</f>
        <v>8</v>
      </c>
      <c r="B14" s="76"/>
      <c r="C14" s="8">
        <f t="shared" si="0"/>
      </c>
      <c r="D14" s="19"/>
      <c r="E14" s="86">
        <f>IF(D14&gt;0,LOOKUP(D14,'N Lookup'!$A$2:$A$201,'N Lookup'!$B$2:$B$201),"")</f>
      </c>
      <c r="F14" s="86">
        <f>IF(D14&gt;0,LOOKUP(D14,'N Lookup'!$A$2:$A$201,'N Lookup'!$C$2:$C$201),"")</f>
      </c>
      <c r="G14" s="86">
        <f>IF(D14&gt;0,LOOKUP(D14,'N Lookup'!$A$2:$A$201,'N Lookup'!$D$2:$D$201),"")</f>
      </c>
      <c r="H14" s="8">
        <f t="shared" si="1"/>
      </c>
      <c r="I14" s="77">
        <f t="shared" si="4"/>
      </c>
      <c r="J14" s="77" t="str">
        <f t="shared" si="2"/>
        <v> </v>
      </c>
      <c r="K14" s="26" t="str">
        <f t="shared" si="3"/>
        <v> </v>
      </c>
      <c r="L14" s="4"/>
      <c r="M14" s="4"/>
      <c r="N14" s="4"/>
      <c r="O14" s="4"/>
      <c r="P14" s="4"/>
      <c r="Q14" s="4"/>
      <c r="R14" s="4"/>
      <c r="S14" s="4"/>
    </row>
    <row r="15" spans="1:19" ht="12.75">
      <c r="A15" s="7">
        <f>Input!A20</f>
        <v>9</v>
      </c>
      <c r="B15" s="76"/>
      <c r="C15" s="8">
        <f t="shared" si="0"/>
      </c>
      <c r="D15" s="19"/>
      <c r="E15" s="86">
        <f>IF(D15&gt;0,LOOKUP(D15,'N Lookup'!$A$2:$A$201,'N Lookup'!$B$2:$B$201),"")</f>
      </c>
      <c r="F15" s="86">
        <f>IF(D15&gt;0,LOOKUP(D15,'N Lookup'!$A$2:$A$201,'N Lookup'!$C$2:$C$201),"")</f>
      </c>
      <c r="G15" s="86">
        <f>IF(D15&gt;0,LOOKUP(D15,'N Lookup'!$A$2:$A$201,'N Lookup'!$D$2:$D$201),"")</f>
      </c>
      <c r="H15" s="8">
        <f t="shared" si="1"/>
      </c>
      <c r="I15" s="77">
        <f t="shared" si="4"/>
      </c>
      <c r="J15" s="77" t="str">
        <f t="shared" si="2"/>
        <v> </v>
      </c>
      <c r="K15" s="26" t="str">
        <f t="shared" si="3"/>
        <v> </v>
      </c>
      <c r="L15" s="4"/>
      <c r="M15" s="4"/>
      <c r="N15" s="4"/>
      <c r="O15" s="4"/>
      <c r="P15" s="4"/>
      <c r="Q15" s="4"/>
      <c r="R15" s="4"/>
      <c r="S15" s="4"/>
    </row>
    <row r="16" spans="1:19" ht="12.75">
      <c r="A16" s="7">
        <f>Input!A21</f>
        <v>10</v>
      </c>
      <c r="B16" s="76"/>
      <c r="C16" s="8">
        <f t="shared" si="0"/>
      </c>
      <c r="D16" s="19"/>
      <c r="E16" s="86">
        <f>IF(D16&gt;0,LOOKUP(D16,'N Lookup'!$A$2:$A$201,'N Lookup'!$B$2:$B$201),"")</f>
      </c>
      <c r="F16" s="86">
        <f>IF(D16&gt;0,LOOKUP(D16,'N Lookup'!$A$2:$A$201,'N Lookup'!$C$2:$C$201),"")</f>
      </c>
      <c r="G16" s="86">
        <f>IF(D16&gt;0,LOOKUP(D16,'N Lookup'!$A$2:$A$201,'N Lookup'!$D$2:$D$201),"")</f>
      </c>
      <c r="H16" s="8">
        <f t="shared" si="1"/>
      </c>
      <c r="I16" s="77">
        <f t="shared" si="4"/>
      </c>
      <c r="J16" s="77" t="str">
        <f t="shared" si="2"/>
        <v> </v>
      </c>
      <c r="K16" s="26" t="str">
        <f t="shared" si="3"/>
        <v> </v>
      </c>
      <c r="L16" s="4"/>
      <c r="M16" s="4"/>
      <c r="N16" s="4"/>
      <c r="O16" s="4"/>
      <c r="P16" s="4"/>
      <c r="Q16" s="4"/>
      <c r="R16" s="4"/>
      <c r="S16" s="4"/>
    </row>
    <row r="17" spans="1:19" ht="12.75">
      <c r="A17" s="7">
        <f>Input!A22</f>
        <v>11</v>
      </c>
      <c r="B17" s="76"/>
      <c r="C17" s="8">
        <f t="shared" si="0"/>
      </c>
      <c r="D17" s="19"/>
      <c r="E17" s="86">
        <f>IF(D17&gt;0,LOOKUP(D17,'N Lookup'!$A$2:$A$201,'N Lookup'!$B$2:$B$201),"")</f>
      </c>
      <c r="F17" s="86">
        <f>IF(D17&gt;0,LOOKUP(D17,'N Lookup'!$A$2:$A$201,'N Lookup'!$C$2:$C$201),"")</f>
      </c>
      <c r="G17" s="86">
        <f>IF(D17&gt;0,LOOKUP(D17,'N Lookup'!$A$2:$A$201,'N Lookup'!$D$2:$D$201),"")</f>
      </c>
      <c r="H17" s="8">
        <f t="shared" si="1"/>
      </c>
      <c r="I17" s="77">
        <f t="shared" si="4"/>
      </c>
      <c r="J17" s="77" t="str">
        <f t="shared" si="2"/>
        <v> </v>
      </c>
      <c r="K17" s="26" t="str">
        <f t="shared" si="3"/>
        <v> </v>
      </c>
      <c r="L17" s="4"/>
      <c r="M17" s="4"/>
      <c r="N17" s="4"/>
      <c r="O17" s="4"/>
      <c r="P17" s="4"/>
      <c r="Q17" s="4"/>
      <c r="R17" s="4"/>
      <c r="S17" s="4"/>
    </row>
    <row r="18" spans="1:19" ht="12.75">
      <c r="A18" s="7">
        <f>Input!A23</f>
        <v>12</v>
      </c>
      <c r="B18" s="76"/>
      <c r="C18" s="8">
        <f t="shared" si="0"/>
      </c>
      <c r="D18" s="19"/>
      <c r="E18" s="86">
        <f>IF(D18&gt;0,LOOKUP(D18,'N Lookup'!$A$2:$A$201,'N Lookup'!$B$2:$B$201),"")</f>
      </c>
      <c r="F18" s="86">
        <f>IF(D18&gt;0,LOOKUP(D18,'N Lookup'!$A$2:$A$201,'N Lookup'!$C$2:$C$201),"")</f>
      </c>
      <c r="G18" s="86">
        <f>IF(D18&gt;0,LOOKUP(D18,'N Lookup'!$A$2:$A$201,'N Lookup'!$D$2:$D$201),"")</f>
      </c>
      <c r="H18" s="8">
        <f t="shared" si="1"/>
      </c>
      <c r="I18" s="77">
        <f t="shared" si="4"/>
      </c>
      <c r="J18" s="77" t="str">
        <f t="shared" si="2"/>
        <v> </v>
      </c>
      <c r="K18" s="26" t="str">
        <f t="shared" si="3"/>
        <v> </v>
      </c>
      <c r="L18" s="4"/>
      <c r="M18" s="4"/>
      <c r="N18" s="4"/>
      <c r="O18" s="4"/>
      <c r="P18" s="4"/>
      <c r="Q18" s="4"/>
      <c r="R18" s="4"/>
      <c r="S18" s="4"/>
    </row>
    <row r="19" spans="1:19" ht="12.75">
      <c r="A19" s="7">
        <f>Input!A24</f>
        <v>13</v>
      </c>
      <c r="B19" s="76"/>
      <c r="C19" s="8">
        <f t="shared" si="0"/>
      </c>
      <c r="D19" s="19"/>
      <c r="E19" s="86">
        <f>IF(D19&gt;0,LOOKUP(D19,'N Lookup'!$A$2:$A$201,'N Lookup'!$B$2:$B$201),"")</f>
      </c>
      <c r="F19" s="86">
        <f>IF(D19&gt;0,LOOKUP(D19,'N Lookup'!$A$2:$A$201,'N Lookup'!$C$2:$C$201),"")</f>
      </c>
      <c r="G19" s="86">
        <f>IF(D19&gt;0,LOOKUP(D19,'N Lookup'!$A$2:$A$201,'N Lookup'!$D$2:$D$201),"")</f>
      </c>
      <c r="H19" s="8">
        <f t="shared" si="1"/>
      </c>
      <c r="I19" s="77">
        <f t="shared" si="4"/>
      </c>
      <c r="J19" s="77" t="str">
        <f t="shared" si="2"/>
        <v> </v>
      </c>
      <c r="K19" s="26" t="str">
        <f t="shared" si="3"/>
        <v> </v>
      </c>
      <c r="L19" s="4"/>
      <c r="M19" s="4"/>
      <c r="N19" s="4"/>
      <c r="O19" s="4"/>
      <c r="P19" s="4"/>
      <c r="Q19" s="4"/>
      <c r="R19" s="4"/>
      <c r="S19" s="4"/>
    </row>
    <row r="20" spans="1:19" ht="12.75">
      <c r="A20" s="7">
        <f>Input!A25</f>
        <v>14</v>
      </c>
      <c r="B20" s="76"/>
      <c r="C20" s="8">
        <f t="shared" si="0"/>
      </c>
      <c r="D20" s="19"/>
      <c r="E20" s="86">
        <f>IF(D20&gt;0,LOOKUP(D20,'N Lookup'!$A$2:$A$201,'N Lookup'!$B$2:$B$201),"")</f>
      </c>
      <c r="F20" s="86">
        <f>IF(D20&gt;0,LOOKUP(D20,'N Lookup'!$A$2:$A$201,'N Lookup'!$C$2:$C$201),"")</f>
      </c>
      <c r="G20" s="86">
        <f>IF(D20&gt;0,LOOKUP(D20,'N Lookup'!$A$2:$A$201,'N Lookup'!$D$2:$D$201),"")</f>
      </c>
      <c r="H20" s="8">
        <f t="shared" si="1"/>
      </c>
      <c r="I20" s="77">
        <f t="shared" si="4"/>
      </c>
      <c r="J20" s="77" t="str">
        <f t="shared" si="2"/>
        <v> </v>
      </c>
      <c r="K20" s="26" t="str">
        <f t="shared" si="3"/>
        <v> </v>
      </c>
      <c r="L20" s="4"/>
      <c r="M20" s="4"/>
      <c r="N20" s="4"/>
      <c r="O20" s="4"/>
      <c r="P20" s="4"/>
      <c r="Q20" s="4"/>
      <c r="R20" s="4"/>
      <c r="S20" s="4"/>
    </row>
    <row r="21" spans="1:19" ht="12.75">
      <c r="A21" s="7">
        <f>Input!A26</f>
        <v>15</v>
      </c>
      <c r="B21" s="76"/>
      <c r="C21" s="8">
        <f t="shared" si="0"/>
      </c>
      <c r="D21" s="19"/>
      <c r="E21" s="86">
        <f>IF(D21&gt;0,LOOKUP(D21,'N Lookup'!$A$2:$A$201,'N Lookup'!$B$2:$B$201),"")</f>
      </c>
      <c r="F21" s="86">
        <f>IF(D21&gt;0,LOOKUP(D21,'N Lookup'!$A$2:$A$201,'N Lookup'!$C$2:$C$201),"")</f>
      </c>
      <c r="G21" s="86">
        <f>IF(D21&gt;0,LOOKUP(D21,'N Lookup'!$A$2:$A$201,'N Lookup'!$D$2:$D$201),"")</f>
      </c>
      <c r="H21" s="8">
        <f t="shared" si="1"/>
      </c>
      <c r="I21" s="77">
        <f t="shared" si="4"/>
      </c>
      <c r="J21" s="77" t="str">
        <f t="shared" si="2"/>
        <v> </v>
      </c>
      <c r="K21" s="26" t="str">
        <f t="shared" si="3"/>
        <v> </v>
      </c>
      <c r="L21" s="4"/>
      <c r="M21" s="4"/>
      <c r="N21" s="4"/>
      <c r="O21" s="4"/>
      <c r="P21" s="4"/>
      <c r="Q21" s="4"/>
      <c r="R21" s="4"/>
      <c r="S21" s="4"/>
    </row>
    <row r="22" spans="1:19" ht="12.75">
      <c r="A22" s="7">
        <f>Input!A27</f>
        <v>16</v>
      </c>
      <c r="B22" s="76"/>
      <c r="C22" s="8">
        <f t="shared" si="0"/>
      </c>
      <c r="D22" s="19"/>
      <c r="E22" s="86">
        <f>IF(D22&gt;0,LOOKUP(D22,'N Lookup'!$A$2:$A$201,'N Lookup'!$B$2:$B$201),"")</f>
      </c>
      <c r="F22" s="86">
        <f>IF(D22&gt;0,LOOKUP(D22,'N Lookup'!$A$2:$A$201,'N Lookup'!$C$2:$C$201),"")</f>
      </c>
      <c r="G22" s="86">
        <f>IF(D22&gt;0,LOOKUP(D22,'N Lookup'!$A$2:$A$201,'N Lookup'!$D$2:$D$201),"")</f>
      </c>
      <c r="H22" s="8">
        <f t="shared" si="1"/>
      </c>
      <c r="I22" s="77">
        <f t="shared" si="4"/>
      </c>
      <c r="J22" s="77" t="str">
        <f t="shared" si="2"/>
        <v> </v>
      </c>
      <c r="K22" s="26" t="str">
        <f t="shared" si="3"/>
        <v> </v>
      </c>
      <c r="L22" s="4"/>
      <c r="M22" s="4"/>
      <c r="N22" s="4"/>
      <c r="O22" s="4"/>
      <c r="P22" s="4"/>
      <c r="Q22" s="4"/>
      <c r="R22" s="4"/>
      <c r="S22" s="4"/>
    </row>
    <row r="23" spans="1:19" ht="12.75">
      <c r="A23" s="7">
        <f>Input!A28</f>
        <v>17</v>
      </c>
      <c r="B23" s="76"/>
      <c r="C23" s="8">
        <f t="shared" si="0"/>
      </c>
      <c r="D23" s="19"/>
      <c r="E23" s="86">
        <f>IF(D23&gt;0,LOOKUP(D23,'N Lookup'!$A$2:$A$201,'N Lookup'!$B$2:$B$201),"")</f>
      </c>
      <c r="F23" s="86">
        <f>IF(D23&gt;0,LOOKUP(D23,'N Lookup'!$A$2:$A$201,'N Lookup'!$C$2:$C$201),"")</f>
      </c>
      <c r="G23" s="86">
        <f>IF(D23&gt;0,LOOKUP(D23,'N Lookup'!$A$2:$A$201,'N Lookup'!$D$2:$D$201),"")</f>
      </c>
      <c r="H23" s="8">
        <f t="shared" si="1"/>
      </c>
      <c r="I23" s="77">
        <f t="shared" si="4"/>
      </c>
      <c r="J23" s="77" t="str">
        <f t="shared" si="2"/>
        <v> </v>
      </c>
      <c r="K23" s="26" t="str">
        <f t="shared" si="3"/>
        <v> </v>
      </c>
      <c r="L23" s="4"/>
      <c r="M23" s="4"/>
      <c r="N23" s="4"/>
      <c r="O23" s="4"/>
      <c r="P23" s="4"/>
      <c r="Q23" s="4"/>
      <c r="R23" s="4"/>
      <c r="S23" s="4"/>
    </row>
    <row r="24" spans="1:19" ht="12.75">
      <c r="A24" s="7">
        <f>Input!A29</f>
        <v>18</v>
      </c>
      <c r="B24" s="76"/>
      <c r="C24" s="8">
        <f t="shared" si="0"/>
      </c>
      <c r="D24" s="19"/>
      <c r="E24" s="86">
        <f>IF(D24&gt;0,LOOKUP(D24,'N Lookup'!$A$2:$A$201,'N Lookup'!$B$2:$B$201),"")</f>
      </c>
      <c r="F24" s="86">
        <f>IF(D24&gt;0,LOOKUP(D24,'N Lookup'!$A$2:$A$201,'N Lookup'!$C$2:$C$201),"")</f>
      </c>
      <c r="G24" s="86">
        <f>IF(D24&gt;0,LOOKUP(D24,'N Lookup'!$A$2:$A$201,'N Lookup'!$D$2:$D$201),"")</f>
      </c>
      <c r="H24" s="8">
        <f t="shared" si="1"/>
      </c>
      <c r="I24" s="77">
        <f t="shared" si="4"/>
      </c>
      <c r="J24" s="77" t="str">
        <f t="shared" si="2"/>
        <v> </v>
      </c>
      <c r="K24" s="26" t="str">
        <f t="shared" si="3"/>
        <v> </v>
      </c>
      <c r="L24" s="4"/>
      <c r="M24" s="4"/>
      <c r="N24" s="4"/>
      <c r="O24" s="4"/>
      <c r="P24" s="4"/>
      <c r="Q24" s="4"/>
      <c r="R24" s="4"/>
      <c r="S24" s="4"/>
    </row>
    <row r="25" spans="1:19" ht="12.75">
      <c r="A25" s="7">
        <f>Input!A30</f>
        <v>19</v>
      </c>
      <c r="B25" s="76"/>
      <c r="C25" s="8">
        <f t="shared" si="0"/>
      </c>
      <c r="D25" s="19"/>
      <c r="E25" s="86">
        <f>IF(D25&gt;0,LOOKUP(D25,'N Lookup'!$A$2:$A$201,'N Lookup'!$B$2:$B$201),"")</f>
      </c>
      <c r="F25" s="86">
        <f>IF(D25&gt;0,LOOKUP(D25,'N Lookup'!$A$2:$A$201,'N Lookup'!$C$2:$C$201),"")</f>
      </c>
      <c r="G25" s="86">
        <f>IF(D25&gt;0,LOOKUP(D25,'N Lookup'!$A$2:$A$201,'N Lookup'!$D$2:$D$201),"")</f>
      </c>
      <c r="H25" s="8">
        <f t="shared" si="1"/>
      </c>
      <c r="I25" s="77">
        <f t="shared" si="4"/>
      </c>
      <c r="J25" s="77" t="str">
        <f t="shared" si="2"/>
        <v> </v>
      </c>
      <c r="K25" s="26" t="str">
        <f t="shared" si="3"/>
        <v> </v>
      </c>
      <c r="L25" s="4"/>
      <c r="M25" s="4"/>
      <c r="N25" s="4"/>
      <c r="O25" s="4"/>
      <c r="P25" s="4"/>
      <c r="Q25" s="4"/>
      <c r="R25" s="4"/>
      <c r="S25" s="4"/>
    </row>
    <row r="26" spans="1:19" ht="12.75">
      <c r="A26" s="7">
        <f>Input!A31</f>
        <v>20</v>
      </c>
      <c r="B26" s="76"/>
      <c r="C26" s="8">
        <f t="shared" si="0"/>
      </c>
      <c r="D26" s="19"/>
      <c r="E26" s="86">
        <f>IF(D26&gt;0,LOOKUP(D26,'N Lookup'!$A$2:$A$201,'N Lookup'!$B$2:$B$201),"")</f>
      </c>
      <c r="F26" s="86">
        <f>IF(D26&gt;0,LOOKUP(D26,'N Lookup'!$A$2:$A$201,'N Lookup'!$C$2:$C$201),"")</f>
      </c>
      <c r="G26" s="86">
        <f>IF(D26&gt;0,LOOKUP(D26,'N Lookup'!$A$2:$A$201,'N Lookup'!$D$2:$D$201),"")</f>
      </c>
      <c r="H26" s="8">
        <f t="shared" si="1"/>
      </c>
      <c r="I26" s="77">
        <f t="shared" si="4"/>
      </c>
      <c r="J26" s="77" t="str">
        <f t="shared" si="2"/>
        <v> </v>
      </c>
      <c r="K26" s="26" t="str">
        <f t="shared" si="3"/>
        <v> </v>
      </c>
      <c r="L26" s="4"/>
      <c r="M26" s="4"/>
      <c r="N26" s="4"/>
      <c r="O26" s="4"/>
      <c r="P26" s="4"/>
      <c r="Q26" s="4"/>
      <c r="R26" s="4"/>
      <c r="S26" s="4"/>
    </row>
    <row r="27" spans="1:19" ht="12.75">
      <c r="A27" s="7">
        <f>Input!A32</f>
        <v>21</v>
      </c>
      <c r="B27" s="76"/>
      <c r="C27" s="8">
        <f t="shared" si="0"/>
      </c>
      <c r="D27" s="19"/>
      <c r="E27" s="86">
        <f>IF(D27&gt;0,LOOKUP(D27,'N Lookup'!$A$2:$A$201,'N Lookup'!$B$2:$B$201),"")</f>
      </c>
      <c r="F27" s="86">
        <f>IF(D27&gt;0,LOOKUP(D27,'N Lookup'!$A$2:$A$201,'N Lookup'!$C$2:$C$201),"")</f>
      </c>
      <c r="G27" s="86">
        <f>IF(D27&gt;0,LOOKUP(D27,'N Lookup'!$A$2:$A$201,'N Lookup'!$D$2:$D$201),"")</f>
      </c>
      <c r="H27" s="8">
        <f t="shared" si="1"/>
      </c>
      <c r="I27" s="77">
        <f t="shared" si="4"/>
      </c>
      <c r="J27" s="77" t="str">
        <f t="shared" si="2"/>
        <v> </v>
      </c>
      <c r="K27" s="26" t="str">
        <f t="shared" si="3"/>
        <v> </v>
      </c>
      <c r="L27" s="4"/>
      <c r="M27" s="4"/>
      <c r="N27" s="4"/>
      <c r="O27" s="4"/>
      <c r="P27" s="4"/>
      <c r="Q27" s="4"/>
      <c r="R27" s="4"/>
      <c r="S27" s="4"/>
    </row>
    <row r="28" spans="1:19" ht="12.75">
      <c r="A28" s="7">
        <f>Input!A33</f>
        <v>22</v>
      </c>
      <c r="B28" s="76"/>
      <c r="C28" s="8">
        <f t="shared" si="0"/>
      </c>
      <c r="D28" s="19"/>
      <c r="E28" s="86">
        <f>IF(D28&gt;0,LOOKUP(D28,'N Lookup'!$A$2:$A$201,'N Lookup'!$B$2:$B$201),"")</f>
      </c>
      <c r="F28" s="86">
        <f>IF(D28&gt;0,LOOKUP(D28,'N Lookup'!$A$2:$A$201,'N Lookup'!$C$2:$C$201),"")</f>
      </c>
      <c r="G28" s="86">
        <f>IF(D28&gt;0,LOOKUP(D28,'N Lookup'!$A$2:$A$201,'N Lookup'!$D$2:$D$201),"")</f>
      </c>
      <c r="H28" s="8">
        <f t="shared" si="1"/>
      </c>
      <c r="I28" s="77">
        <f t="shared" si="4"/>
      </c>
      <c r="J28" s="77" t="str">
        <f t="shared" si="2"/>
        <v> </v>
      </c>
      <c r="K28" s="26" t="str">
        <f t="shared" si="3"/>
        <v> </v>
      </c>
      <c r="L28" s="4"/>
      <c r="M28" s="4"/>
      <c r="N28" s="4"/>
      <c r="O28" s="4"/>
      <c r="P28" s="4"/>
      <c r="Q28" s="4"/>
      <c r="R28" s="4"/>
      <c r="S28" s="4"/>
    </row>
    <row r="29" spans="1:19" ht="12.75">
      <c r="A29" s="7">
        <f>Input!A34</f>
        <v>23</v>
      </c>
      <c r="B29" s="76"/>
      <c r="C29" s="8">
        <f t="shared" si="0"/>
      </c>
      <c r="D29" s="19"/>
      <c r="E29" s="86">
        <f>IF(D29&gt;0,LOOKUP(D29,'N Lookup'!$A$2:$A$201,'N Lookup'!$B$2:$B$201),"")</f>
      </c>
      <c r="F29" s="86">
        <f>IF(D29&gt;0,LOOKUP(D29,'N Lookup'!$A$2:$A$201,'N Lookup'!$C$2:$C$201),"")</f>
      </c>
      <c r="G29" s="86">
        <f>IF(D29&gt;0,LOOKUP(D29,'N Lookup'!$A$2:$A$201,'N Lookup'!$D$2:$D$201),"")</f>
      </c>
      <c r="H29" s="8">
        <f t="shared" si="1"/>
      </c>
      <c r="I29" s="77">
        <f t="shared" si="4"/>
      </c>
      <c r="J29" s="77" t="str">
        <f t="shared" si="2"/>
        <v> </v>
      </c>
      <c r="K29" s="26" t="str">
        <f t="shared" si="3"/>
        <v> </v>
      </c>
      <c r="L29" s="4"/>
      <c r="M29" s="4"/>
      <c r="N29" s="4"/>
      <c r="O29" s="4"/>
      <c r="P29" s="4"/>
      <c r="Q29" s="4"/>
      <c r="R29" s="4"/>
      <c r="S29" s="4"/>
    </row>
    <row r="30" spans="1:19" ht="12.75">
      <c r="A30" s="7">
        <f>Input!A35</f>
        <v>24</v>
      </c>
      <c r="B30" s="76"/>
      <c r="C30" s="8">
        <f t="shared" si="0"/>
      </c>
      <c r="D30" s="19"/>
      <c r="E30" s="86">
        <f>IF(D30&gt;0,LOOKUP(D30,'N Lookup'!$A$2:$A$201,'N Lookup'!$B$2:$B$201),"")</f>
      </c>
      <c r="F30" s="86">
        <f>IF(D30&gt;0,LOOKUP(D30,'N Lookup'!$A$2:$A$201,'N Lookup'!$C$2:$C$201),"")</f>
      </c>
      <c r="G30" s="86">
        <f>IF(D30&gt;0,LOOKUP(D30,'N Lookup'!$A$2:$A$201,'N Lookup'!$D$2:$D$201),"")</f>
      </c>
      <c r="H30" s="8">
        <f t="shared" si="1"/>
      </c>
      <c r="I30" s="77">
        <f t="shared" si="4"/>
      </c>
      <c r="J30" s="77" t="str">
        <f t="shared" si="2"/>
        <v> </v>
      </c>
      <c r="K30" s="26" t="str">
        <f t="shared" si="3"/>
        <v> </v>
      </c>
      <c r="L30" s="4"/>
      <c r="M30" s="4"/>
      <c r="N30" s="4"/>
      <c r="O30" s="4"/>
      <c r="P30" s="4"/>
      <c r="Q30" s="4"/>
      <c r="R30" s="4"/>
      <c r="S30" s="4"/>
    </row>
    <row r="31" spans="1:19" ht="12.75">
      <c r="A31" s="7">
        <f>Input!A36</f>
        <v>25</v>
      </c>
      <c r="B31" s="76"/>
      <c r="C31" s="8">
        <f t="shared" si="0"/>
      </c>
      <c r="D31" s="19"/>
      <c r="E31" s="86">
        <f>IF(D31&gt;0,LOOKUP(D31,'N Lookup'!$A$2:$A$201,'N Lookup'!$B$2:$B$201),"")</f>
      </c>
      <c r="F31" s="86">
        <f>IF(D31&gt;0,LOOKUP(D31,'N Lookup'!$A$2:$A$201,'N Lookup'!$C$2:$C$201),"")</f>
      </c>
      <c r="G31" s="86">
        <f>IF(D31&gt;0,LOOKUP(D31,'N Lookup'!$A$2:$A$201,'N Lookup'!$D$2:$D$201),"")</f>
      </c>
      <c r="H31" s="8">
        <f t="shared" si="1"/>
      </c>
      <c r="I31" s="77">
        <f t="shared" si="4"/>
      </c>
      <c r="J31" s="77" t="str">
        <f t="shared" si="2"/>
        <v> </v>
      </c>
      <c r="K31" s="26" t="str">
        <f t="shared" si="3"/>
        <v> </v>
      </c>
      <c r="L31" s="4"/>
      <c r="M31" s="4"/>
      <c r="N31" s="4"/>
      <c r="O31" s="4"/>
      <c r="P31" s="4"/>
      <c r="Q31" s="4"/>
      <c r="R31" s="4"/>
      <c r="S31" s="4"/>
    </row>
    <row r="32" spans="1:19" ht="12.75">
      <c r="A32" s="7">
        <f>Input!A37</f>
        <v>26</v>
      </c>
      <c r="B32" s="76"/>
      <c r="C32" s="8">
        <f t="shared" si="0"/>
      </c>
      <c r="D32" s="19"/>
      <c r="E32" s="86">
        <f>IF(D32&gt;0,LOOKUP(D32,'N Lookup'!$A$2:$A$201,'N Lookup'!$B$2:$B$201),"")</f>
      </c>
      <c r="F32" s="86">
        <f>IF(D32&gt;0,LOOKUP(D32,'N Lookup'!$A$2:$A$201,'N Lookup'!$C$2:$C$201),"")</f>
      </c>
      <c r="G32" s="86">
        <f>IF(D32&gt;0,LOOKUP(D32,'N Lookup'!$A$2:$A$201,'N Lookup'!$D$2:$D$201),"")</f>
      </c>
      <c r="H32" s="8">
        <f t="shared" si="1"/>
      </c>
      <c r="I32" s="77">
        <f t="shared" si="4"/>
      </c>
      <c r="J32" s="77" t="str">
        <f t="shared" si="2"/>
        <v> </v>
      </c>
      <c r="K32" s="26" t="str">
        <f t="shared" si="3"/>
        <v> </v>
      </c>
      <c r="L32" s="4"/>
      <c r="M32" s="4"/>
      <c r="N32" s="4"/>
      <c r="O32" s="4"/>
      <c r="P32" s="4"/>
      <c r="Q32" s="4"/>
      <c r="R32" s="4"/>
      <c r="S32" s="4"/>
    </row>
    <row r="33" spans="1:19" ht="12.75">
      <c r="A33" s="7">
        <f>Input!A38</f>
        <v>27</v>
      </c>
      <c r="B33" s="76"/>
      <c r="C33" s="8">
        <f t="shared" si="0"/>
      </c>
      <c r="D33" s="19"/>
      <c r="E33" s="86">
        <f>IF(D33&gt;0,LOOKUP(D33,'N Lookup'!$A$2:$A$201,'N Lookup'!$B$2:$B$201),"")</f>
      </c>
      <c r="F33" s="86">
        <f>IF(D33&gt;0,LOOKUP(D33,'N Lookup'!$A$2:$A$201,'N Lookup'!$C$2:$C$201),"")</f>
      </c>
      <c r="G33" s="86">
        <f>IF(D33&gt;0,LOOKUP(D33,'N Lookup'!$A$2:$A$201,'N Lookup'!$D$2:$D$201),"")</f>
      </c>
      <c r="H33" s="8">
        <f t="shared" si="1"/>
      </c>
      <c r="I33" s="77">
        <f t="shared" si="4"/>
      </c>
      <c r="J33" s="77" t="str">
        <f t="shared" si="2"/>
        <v> </v>
      </c>
      <c r="K33" s="26" t="str">
        <f t="shared" si="3"/>
        <v> </v>
      </c>
      <c r="L33" s="4"/>
      <c r="M33" s="4"/>
      <c r="N33" s="4"/>
      <c r="O33" s="4"/>
      <c r="P33" s="4"/>
      <c r="Q33" s="4"/>
      <c r="R33" s="4"/>
      <c r="S33" s="4"/>
    </row>
    <row r="34" spans="1:19" ht="12.75">
      <c r="A34" s="7">
        <f>Input!A39</f>
        <v>28</v>
      </c>
      <c r="B34" s="76"/>
      <c r="C34" s="8">
        <f t="shared" si="0"/>
      </c>
      <c r="D34" s="19"/>
      <c r="E34" s="86">
        <f>IF(D34&gt;0,LOOKUP(D34,'N Lookup'!$A$2:$A$201,'N Lookup'!$B$2:$B$201),"")</f>
      </c>
      <c r="F34" s="86">
        <f>IF(D34&gt;0,LOOKUP(D34,'N Lookup'!$A$2:$A$201,'N Lookup'!$C$2:$C$201),"")</f>
      </c>
      <c r="G34" s="86">
        <f>IF(D34&gt;0,LOOKUP(D34,'N Lookup'!$A$2:$A$201,'N Lookup'!$D$2:$D$201),"")</f>
      </c>
      <c r="H34" s="8">
        <f t="shared" si="1"/>
      </c>
      <c r="I34" s="77">
        <f t="shared" si="4"/>
      </c>
      <c r="J34" s="77" t="str">
        <f t="shared" si="2"/>
        <v> </v>
      </c>
      <c r="K34" s="26" t="str">
        <f t="shared" si="3"/>
        <v> </v>
      </c>
      <c r="L34" s="4"/>
      <c r="M34" s="4"/>
      <c r="N34" s="4"/>
      <c r="O34" s="4"/>
      <c r="P34" s="4"/>
      <c r="Q34" s="4"/>
      <c r="R34" s="4"/>
      <c r="S34" s="4"/>
    </row>
    <row r="35" spans="1:19" ht="12.75">
      <c r="A35" s="7">
        <f>Input!A40</f>
        <v>29</v>
      </c>
      <c r="B35" s="76"/>
      <c r="C35" s="8">
        <f t="shared" si="0"/>
      </c>
      <c r="D35" s="19"/>
      <c r="E35" s="86">
        <f>IF(D35&gt;0,LOOKUP(D35,'N Lookup'!$A$2:$A$201,'N Lookup'!$B$2:$B$201),"")</f>
      </c>
      <c r="F35" s="86">
        <f>IF(D35&gt;0,LOOKUP(D35,'N Lookup'!$A$2:$A$201,'N Lookup'!$C$2:$C$201),"")</f>
      </c>
      <c r="G35" s="86">
        <f>IF(D35&gt;0,LOOKUP(D35,'N Lookup'!$A$2:$A$201,'N Lookup'!$D$2:$D$201),"")</f>
      </c>
      <c r="H35" s="8">
        <f t="shared" si="1"/>
      </c>
      <c r="I35" s="77">
        <f t="shared" si="4"/>
      </c>
      <c r="J35" s="77" t="str">
        <f t="shared" si="2"/>
        <v> </v>
      </c>
      <c r="K35" s="26" t="str">
        <f t="shared" si="3"/>
        <v> </v>
      </c>
      <c r="L35" s="4"/>
      <c r="M35" s="4"/>
      <c r="N35" s="4"/>
      <c r="O35" s="4"/>
      <c r="P35" s="4"/>
      <c r="Q35" s="4"/>
      <c r="R35" s="4"/>
      <c r="S35" s="4"/>
    </row>
    <row r="36" spans="1:19" ht="12.75">
      <c r="A36" s="7">
        <f>Input!A41</f>
        <v>30</v>
      </c>
      <c r="B36" s="76"/>
      <c r="C36" s="8">
        <f t="shared" si="0"/>
      </c>
      <c r="D36" s="19"/>
      <c r="E36" s="86">
        <f>IF(D36&gt;0,LOOKUP(D36,'N Lookup'!$A$2:$A$201,'N Lookup'!$B$2:$B$201),"")</f>
      </c>
      <c r="F36" s="86">
        <f>IF(D36&gt;0,LOOKUP(D36,'N Lookup'!$A$2:$A$201,'N Lookup'!$C$2:$C$201),"")</f>
      </c>
      <c r="G36" s="86">
        <f>IF(D36&gt;0,LOOKUP(D36,'N Lookup'!$A$2:$A$201,'N Lookup'!$D$2:$D$201),"")</f>
      </c>
      <c r="H36" s="8">
        <f t="shared" si="1"/>
      </c>
      <c r="I36" s="77">
        <f t="shared" si="4"/>
      </c>
      <c r="J36" s="77" t="str">
        <f t="shared" si="2"/>
        <v> </v>
      </c>
      <c r="K36" s="26" t="str">
        <f t="shared" si="3"/>
        <v> </v>
      </c>
      <c r="L36" s="4"/>
      <c r="M36" s="4"/>
      <c r="N36" s="4"/>
      <c r="O36" s="4"/>
      <c r="P36" s="4"/>
      <c r="Q36" s="4"/>
      <c r="R36" s="4"/>
      <c r="S36" s="4"/>
    </row>
    <row r="37" spans="1:19" ht="12.75">
      <c r="A37" s="7">
        <f>Input!A42</f>
        <v>31</v>
      </c>
      <c r="B37" s="76"/>
      <c r="C37" s="8">
        <f t="shared" si="0"/>
      </c>
      <c r="D37" s="19"/>
      <c r="E37" s="86">
        <f>IF(D37&gt;0,LOOKUP(D37,'N Lookup'!$A$2:$A$201,'N Lookup'!$B$2:$B$201),"")</f>
      </c>
      <c r="F37" s="86">
        <f>IF(D37&gt;0,LOOKUP(D37,'N Lookup'!$A$2:$A$201,'N Lookup'!$C$2:$C$201),"")</f>
      </c>
      <c r="G37" s="86">
        <f>IF(D37&gt;0,LOOKUP(D37,'N Lookup'!$A$2:$A$201,'N Lookup'!$D$2:$D$201),"")</f>
      </c>
      <c r="H37" s="8">
        <f t="shared" si="1"/>
      </c>
      <c r="I37" s="77">
        <f t="shared" si="4"/>
      </c>
      <c r="J37" s="77" t="str">
        <f t="shared" si="2"/>
        <v> </v>
      </c>
      <c r="K37" s="26" t="str">
        <f t="shared" si="3"/>
        <v> </v>
      </c>
      <c r="L37" s="4"/>
      <c r="M37" s="4"/>
      <c r="N37" s="4"/>
      <c r="O37" s="4"/>
      <c r="P37" s="4"/>
      <c r="Q37" s="4"/>
      <c r="R37" s="4"/>
      <c r="S37" s="4"/>
    </row>
    <row r="38" spans="1:19" ht="12.75">
      <c r="A38" s="7">
        <f>Input!A43</f>
        <v>32</v>
      </c>
      <c r="B38" s="76"/>
      <c r="C38" s="8">
        <f t="shared" si="0"/>
      </c>
      <c r="D38" s="19"/>
      <c r="E38" s="86">
        <f>IF(D38&gt;0,LOOKUP(D38,'N Lookup'!$A$2:$A$201,'N Lookup'!$B$2:$B$201),"")</f>
      </c>
      <c r="F38" s="86">
        <f>IF(D38&gt;0,LOOKUP(D38,'N Lookup'!$A$2:$A$201,'N Lookup'!$C$2:$C$201),"")</f>
      </c>
      <c r="G38" s="86">
        <f>IF(D38&gt;0,LOOKUP(D38,'N Lookup'!$A$2:$A$201,'N Lookup'!$D$2:$D$201),"")</f>
      </c>
      <c r="H38" s="8">
        <f t="shared" si="1"/>
      </c>
      <c r="I38" s="77">
        <f t="shared" si="4"/>
      </c>
      <c r="J38" s="77" t="str">
        <f t="shared" si="2"/>
        <v> </v>
      </c>
      <c r="K38" s="26" t="str">
        <f t="shared" si="3"/>
        <v> </v>
      </c>
      <c r="L38" s="4"/>
      <c r="M38" s="4"/>
      <c r="N38" s="4"/>
      <c r="O38" s="4"/>
      <c r="P38" s="4"/>
      <c r="Q38" s="4"/>
      <c r="R38" s="4"/>
      <c r="S38" s="4"/>
    </row>
    <row r="39" spans="1:19" ht="12.75">
      <c r="A39" s="7">
        <f>Input!A44</f>
        <v>33</v>
      </c>
      <c r="B39" s="76"/>
      <c r="C39" s="8">
        <f aca="true" t="shared" si="5" ref="C39:C70">IF(B39&lt;&gt;"",$B$7^2/B39^2,"")</f>
      </c>
      <c r="D39" s="19"/>
      <c r="E39" s="86">
        <f>IF(D39&gt;0,LOOKUP(D39,'N Lookup'!$A$2:$A$201,'N Lookup'!$B$2:$B$201),"")</f>
      </c>
      <c r="F39" s="86">
        <f>IF(D39&gt;0,LOOKUP(D39,'N Lookup'!$A$2:$A$201,'N Lookup'!$C$2:$C$201),"")</f>
      </c>
      <c r="G39" s="86">
        <f>IF(D39&gt;0,LOOKUP(D39,'N Lookup'!$A$2:$A$201,'N Lookup'!$D$2:$D$201),"")</f>
      </c>
      <c r="H39" s="8">
        <f t="shared" si="1"/>
      </c>
      <c r="I39" s="77">
        <f t="shared" si="4"/>
      </c>
      <c r="J39" s="77" t="str">
        <f t="shared" si="2"/>
        <v> </v>
      </c>
      <c r="K39" s="26" t="str">
        <f t="shared" si="3"/>
        <v> </v>
      </c>
      <c r="L39" s="4"/>
      <c r="M39" s="4"/>
      <c r="N39" s="4"/>
      <c r="O39" s="4"/>
      <c r="P39" s="4"/>
      <c r="Q39" s="4"/>
      <c r="R39" s="4"/>
      <c r="S39" s="4"/>
    </row>
    <row r="40" spans="1:19" ht="12.75">
      <c r="A40" s="7">
        <f>Input!A45</f>
        <v>34</v>
      </c>
      <c r="B40" s="76"/>
      <c r="C40" s="8">
        <f t="shared" si="5"/>
      </c>
      <c r="D40" s="19"/>
      <c r="E40" s="86">
        <f>IF(D40&gt;0,LOOKUP(D40,'N Lookup'!$A$2:$A$201,'N Lookup'!$B$2:$B$201),"")</f>
      </c>
      <c r="F40" s="86">
        <f>IF(D40&gt;0,LOOKUP(D40,'N Lookup'!$A$2:$A$201,'N Lookup'!$C$2:$C$201),"")</f>
      </c>
      <c r="G40" s="86">
        <f>IF(D40&gt;0,LOOKUP(D40,'N Lookup'!$A$2:$A$201,'N Lookup'!$D$2:$D$201),"")</f>
      </c>
      <c r="H40" s="8">
        <f t="shared" si="1"/>
      </c>
      <c r="I40" s="77">
        <f t="shared" si="4"/>
      </c>
      <c r="J40" s="77" t="str">
        <f t="shared" si="2"/>
        <v> </v>
      </c>
      <c r="K40" s="26" t="str">
        <f t="shared" si="3"/>
        <v> </v>
      </c>
      <c r="L40" s="4"/>
      <c r="M40" s="4"/>
      <c r="N40" s="4"/>
      <c r="O40" s="4"/>
      <c r="P40" s="4"/>
      <c r="Q40" s="4"/>
      <c r="R40" s="4"/>
      <c r="S40" s="4"/>
    </row>
    <row r="41" spans="1:19" ht="12.75">
      <c r="A41" s="7">
        <f>Input!A46</f>
        <v>35</v>
      </c>
      <c r="B41" s="76"/>
      <c r="C41" s="8">
        <f t="shared" si="5"/>
      </c>
      <c r="D41" s="19"/>
      <c r="E41" s="86">
        <f>IF(D41&gt;0,LOOKUP(D41,'N Lookup'!$A$2:$A$201,'N Lookup'!$B$2:$B$201),"")</f>
      </c>
      <c r="F41" s="86">
        <f>IF(D41&gt;0,LOOKUP(D41,'N Lookup'!$A$2:$A$201,'N Lookup'!$C$2:$C$201),"")</f>
      </c>
      <c r="G41" s="86">
        <f>IF(D41&gt;0,LOOKUP(D41,'N Lookup'!$A$2:$A$201,'N Lookup'!$D$2:$D$201),"")</f>
      </c>
      <c r="H41" s="8">
        <f t="shared" si="1"/>
      </c>
      <c r="I41" s="77">
        <f t="shared" si="4"/>
      </c>
      <c r="J41" s="77" t="str">
        <f t="shared" si="2"/>
        <v> </v>
      </c>
      <c r="K41" s="26" t="str">
        <f t="shared" si="3"/>
        <v> </v>
      </c>
      <c r="L41" s="4"/>
      <c r="M41" s="4"/>
      <c r="N41" s="4"/>
      <c r="O41" s="4"/>
      <c r="P41" s="4"/>
      <c r="Q41" s="4"/>
      <c r="R41" s="4"/>
      <c r="S41" s="4"/>
    </row>
    <row r="42" spans="1:19" ht="12.75">
      <c r="A42" s="7">
        <f>Input!A47</f>
        <v>36</v>
      </c>
      <c r="B42" s="76"/>
      <c r="C42" s="8">
        <f t="shared" si="5"/>
      </c>
      <c r="D42" s="19"/>
      <c r="E42" s="86">
        <f>IF(D42&gt;0,LOOKUP(D42,'N Lookup'!$A$2:$A$201,'N Lookup'!$B$2:$B$201),"")</f>
      </c>
      <c r="F42" s="86">
        <f>IF(D42&gt;0,LOOKUP(D42,'N Lookup'!$A$2:$A$201,'N Lookup'!$C$2:$C$201),"")</f>
      </c>
      <c r="G42" s="86">
        <f>IF(D42&gt;0,LOOKUP(D42,'N Lookup'!$A$2:$A$201,'N Lookup'!$D$2:$D$201),"")</f>
      </c>
      <c r="H42" s="8">
        <f t="shared" si="1"/>
      </c>
      <c r="I42" s="77">
        <f t="shared" si="4"/>
      </c>
      <c r="J42" s="77" t="str">
        <f t="shared" si="2"/>
        <v> </v>
      </c>
      <c r="K42" s="26" t="str">
        <f t="shared" si="3"/>
        <v> </v>
      </c>
      <c r="L42" s="4"/>
      <c r="M42" s="4"/>
      <c r="N42" s="4"/>
      <c r="O42" s="4"/>
      <c r="P42" s="4"/>
      <c r="Q42" s="4"/>
      <c r="R42" s="4"/>
      <c r="S42" s="4"/>
    </row>
    <row r="43" spans="1:19" ht="12.75">
      <c r="A43" s="7">
        <f>Input!A48</f>
        <v>37</v>
      </c>
      <c r="B43" s="76"/>
      <c r="C43" s="8">
        <f t="shared" si="5"/>
      </c>
      <c r="D43" s="19"/>
      <c r="E43" s="86">
        <f>IF(D43&gt;0,LOOKUP(D43,'N Lookup'!$A$2:$A$201,'N Lookup'!$B$2:$B$201),"")</f>
      </c>
      <c r="F43" s="86">
        <f>IF(D43&gt;0,LOOKUP(D43,'N Lookup'!$A$2:$A$201,'N Lookup'!$C$2:$C$201),"")</f>
      </c>
      <c r="G43" s="86">
        <f>IF(D43&gt;0,LOOKUP(D43,'N Lookup'!$A$2:$A$201,'N Lookup'!$D$2:$D$201),"")</f>
      </c>
      <c r="H43" s="8">
        <f t="shared" si="1"/>
      </c>
      <c r="I43" s="77">
        <f t="shared" si="4"/>
      </c>
      <c r="J43" s="77" t="str">
        <f t="shared" si="2"/>
        <v> </v>
      </c>
      <c r="K43" s="26" t="str">
        <f t="shared" si="3"/>
        <v> </v>
      </c>
      <c r="L43" s="4"/>
      <c r="M43" s="4"/>
      <c r="N43" s="4"/>
      <c r="O43" s="4"/>
      <c r="P43" s="4"/>
      <c r="Q43" s="4"/>
      <c r="R43" s="4"/>
      <c r="S43" s="4"/>
    </row>
    <row r="44" spans="1:19" ht="12.75">
      <c r="A44" s="7">
        <f>Input!A49</f>
        <v>38</v>
      </c>
      <c r="B44" s="76"/>
      <c r="C44" s="8">
        <f t="shared" si="5"/>
      </c>
      <c r="D44" s="19"/>
      <c r="E44" s="86">
        <f>IF(D44&gt;0,LOOKUP(D44,'N Lookup'!$A$2:$A$201,'N Lookup'!$B$2:$B$201),"")</f>
      </c>
      <c r="F44" s="86">
        <f>IF(D44&gt;0,LOOKUP(D44,'N Lookup'!$A$2:$A$201,'N Lookup'!$C$2:$C$201),"")</f>
      </c>
      <c r="G44" s="86">
        <f>IF(D44&gt;0,LOOKUP(D44,'N Lookup'!$A$2:$A$201,'N Lookup'!$D$2:$D$201),"")</f>
      </c>
      <c r="H44" s="8">
        <f t="shared" si="1"/>
      </c>
      <c r="I44" s="77">
        <f t="shared" si="4"/>
      </c>
      <c r="J44" s="77" t="str">
        <f t="shared" si="2"/>
        <v> </v>
      </c>
      <c r="K44" s="26" t="str">
        <f t="shared" si="3"/>
        <v> </v>
      </c>
      <c r="L44" s="4"/>
      <c r="M44" s="4"/>
      <c r="N44" s="4"/>
      <c r="O44" s="4"/>
      <c r="P44" s="4"/>
      <c r="Q44" s="4"/>
      <c r="R44" s="4"/>
      <c r="S44" s="4"/>
    </row>
    <row r="45" spans="1:19" ht="12.75">
      <c r="A45" s="7">
        <f>Input!A50</f>
        <v>39</v>
      </c>
      <c r="B45" s="76"/>
      <c r="C45" s="8">
        <f t="shared" si="5"/>
      </c>
      <c r="D45" s="19"/>
      <c r="E45" s="86">
        <f>IF(D45&gt;0,LOOKUP(D45,'N Lookup'!$A$2:$A$201,'N Lookup'!$B$2:$B$201),"")</f>
      </c>
      <c r="F45" s="86">
        <f>IF(D45&gt;0,LOOKUP(D45,'N Lookup'!$A$2:$A$201,'N Lookup'!$C$2:$C$201),"")</f>
      </c>
      <c r="G45" s="86">
        <f>IF(D45&gt;0,LOOKUP(D45,'N Lookup'!$A$2:$A$201,'N Lookup'!$D$2:$D$201),"")</f>
      </c>
      <c r="H45" s="8">
        <f t="shared" si="1"/>
      </c>
      <c r="I45" s="77">
        <f t="shared" si="4"/>
      </c>
      <c r="J45" s="77" t="str">
        <f t="shared" si="2"/>
        <v> </v>
      </c>
      <c r="K45" s="26" t="str">
        <f t="shared" si="3"/>
        <v> </v>
      </c>
      <c r="L45" s="4"/>
      <c r="M45" s="4"/>
      <c r="N45" s="4"/>
      <c r="O45" s="4"/>
      <c r="P45" s="4"/>
      <c r="Q45" s="4"/>
      <c r="R45" s="4"/>
      <c r="S45" s="4"/>
    </row>
    <row r="46" spans="1:19" ht="12.75">
      <c r="A46" s="7">
        <f>Input!A51</f>
        <v>40</v>
      </c>
      <c r="B46" s="76"/>
      <c r="C46" s="8">
        <f t="shared" si="5"/>
      </c>
      <c r="D46" s="19"/>
      <c r="E46" s="86">
        <f>IF(D46&gt;0,LOOKUP(D46,'N Lookup'!$A$2:$A$201,'N Lookup'!$B$2:$B$201),"")</f>
      </c>
      <c r="F46" s="86">
        <f>IF(D46&gt;0,LOOKUP(D46,'N Lookup'!$A$2:$A$201,'N Lookup'!$C$2:$C$201),"")</f>
      </c>
      <c r="G46" s="86">
        <f>IF(D46&gt;0,LOOKUP(D46,'N Lookup'!$A$2:$A$201,'N Lookup'!$D$2:$D$201),"")</f>
      </c>
      <c r="H46" s="8">
        <f t="shared" si="1"/>
      </c>
      <c r="I46" s="77">
        <f t="shared" si="4"/>
      </c>
      <c r="J46" s="77" t="str">
        <f t="shared" si="2"/>
        <v> </v>
      </c>
      <c r="K46" s="26" t="str">
        <f t="shared" si="3"/>
        <v> </v>
      </c>
      <c r="L46" s="4"/>
      <c r="M46" s="4"/>
      <c r="N46" s="4"/>
      <c r="O46" s="4"/>
      <c r="P46" s="4"/>
      <c r="Q46" s="4"/>
      <c r="R46" s="4"/>
      <c r="S46" s="4"/>
    </row>
    <row r="47" spans="1:19" ht="12.75">
      <c r="A47" s="7">
        <f>Input!A52</f>
        <v>41</v>
      </c>
      <c r="B47" s="76"/>
      <c r="C47" s="8">
        <f t="shared" si="5"/>
      </c>
      <c r="D47" s="19"/>
      <c r="E47" s="86">
        <f>IF(D47&gt;0,LOOKUP(D47,'N Lookup'!$A$2:$A$201,'N Lookup'!$B$2:$B$201),"")</f>
      </c>
      <c r="F47" s="86">
        <f>IF(D47&gt;0,LOOKUP(D47,'N Lookup'!$A$2:$A$201,'N Lookup'!$C$2:$C$201),"")</f>
      </c>
      <c r="G47" s="86">
        <f>IF(D47&gt;0,LOOKUP(D47,'N Lookup'!$A$2:$A$201,'N Lookup'!$D$2:$D$201),"")</f>
      </c>
      <c r="H47" s="8">
        <f t="shared" si="1"/>
      </c>
      <c r="I47" s="77">
        <f t="shared" si="4"/>
      </c>
      <c r="J47" s="77" t="str">
        <f t="shared" si="2"/>
        <v> </v>
      </c>
      <c r="K47" s="26" t="str">
        <f t="shared" si="3"/>
        <v> </v>
      </c>
      <c r="L47" s="4"/>
      <c r="M47" s="4"/>
      <c r="N47" s="4"/>
      <c r="O47" s="4"/>
      <c r="P47" s="4"/>
      <c r="Q47" s="4"/>
      <c r="R47" s="4"/>
      <c r="S47" s="4"/>
    </row>
    <row r="48" spans="1:19" ht="12.75">
      <c r="A48" s="7">
        <f>Input!A53</f>
        <v>42</v>
      </c>
      <c r="B48" s="76"/>
      <c r="C48" s="8">
        <f t="shared" si="5"/>
      </c>
      <c r="D48" s="19"/>
      <c r="E48" s="86">
        <f>IF(D48&gt;0,LOOKUP(D48,'N Lookup'!$A$2:$A$201,'N Lookup'!$B$2:$B$201),"")</f>
      </c>
      <c r="F48" s="86">
        <f>IF(D48&gt;0,LOOKUP(D48,'N Lookup'!$A$2:$A$201,'N Lookup'!$C$2:$C$201),"")</f>
      </c>
      <c r="G48" s="86">
        <f>IF(D48&gt;0,LOOKUP(D48,'N Lookup'!$A$2:$A$201,'N Lookup'!$D$2:$D$201),"")</f>
      </c>
      <c r="H48" s="8">
        <f t="shared" si="1"/>
      </c>
      <c r="I48" s="77">
        <f t="shared" si="4"/>
      </c>
      <c r="J48" s="77" t="str">
        <f t="shared" si="2"/>
        <v> </v>
      </c>
      <c r="K48" s="26" t="str">
        <f t="shared" si="3"/>
        <v> </v>
      </c>
      <c r="L48" s="4"/>
      <c r="M48" s="4"/>
      <c r="N48" s="4"/>
      <c r="O48" s="4"/>
      <c r="P48" s="4"/>
      <c r="Q48" s="4"/>
      <c r="R48" s="4"/>
      <c r="S48" s="4"/>
    </row>
    <row r="49" spans="1:19" ht="12.75">
      <c r="A49" s="7">
        <f>Input!A54</f>
        <v>43</v>
      </c>
      <c r="B49" s="76"/>
      <c r="C49" s="8">
        <f t="shared" si="5"/>
      </c>
      <c r="D49" s="19"/>
      <c r="E49" s="86">
        <f>IF(D49&gt;0,LOOKUP(D49,'N Lookup'!$A$2:$A$201,'N Lookup'!$B$2:$B$201),"")</f>
      </c>
      <c r="F49" s="86">
        <f>IF(D49&gt;0,LOOKUP(D49,'N Lookup'!$A$2:$A$201,'N Lookup'!$C$2:$C$201),"")</f>
      </c>
      <c r="G49" s="86">
        <f>IF(D49&gt;0,LOOKUP(D49,'N Lookup'!$A$2:$A$201,'N Lookup'!$D$2:$D$201),"")</f>
      </c>
      <c r="H49" s="8">
        <f t="shared" si="1"/>
      </c>
      <c r="I49" s="77">
        <f t="shared" si="4"/>
      </c>
      <c r="J49" s="77" t="str">
        <f t="shared" si="2"/>
        <v> </v>
      </c>
      <c r="K49" s="26" t="str">
        <f t="shared" si="3"/>
        <v> </v>
      </c>
      <c r="L49" s="4"/>
      <c r="M49" s="4"/>
      <c r="N49" s="4"/>
      <c r="O49" s="4"/>
      <c r="P49" s="4"/>
      <c r="Q49" s="4"/>
      <c r="R49" s="4"/>
      <c r="S49" s="4"/>
    </row>
    <row r="50" spans="1:19" ht="12.75">
      <c r="A50" s="7">
        <f>Input!A55</f>
        <v>44</v>
      </c>
      <c r="B50" s="76"/>
      <c r="C50" s="8">
        <f t="shared" si="5"/>
      </c>
      <c r="D50" s="19"/>
      <c r="E50" s="86">
        <f>IF(D50&gt;0,LOOKUP(D50,'N Lookup'!$A$2:$A$201,'N Lookup'!$B$2:$B$201),"")</f>
      </c>
      <c r="F50" s="86">
        <f>IF(D50&gt;0,LOOKUP(D50,'N Lookup'!$A$2:$A$201,'N Lookup'!$C$2:$C$201),"")</f>
      </c>
      <c r="G50" s="86">
        <f>IF(D50&gt;0,LOOKUP(D50,'N Lookup'!$A$2:$A$201,'N Lookup'!$D$2:$D$201),"")</f>
      </c>
      <c r="H50" s="8">
        <f t="shared" si="1"/>
      </c>
      <c r="I50" s="77">
        <f t="shared" si="4"/>
      </c>
      <c r="J50" s="77" t="str">
        <f t="shared" si="2"/>
        <v> </v>
      </c>
      <c r="K50" s="26" t="str">
        <f t="shared" si="3"/>
        <v> </v>
      </c>
      <c r="L50" s="4"/>
      <c r="M50" s="4"/>
      <c r="N50" s="4"/>
      <c r="O50" s="4"/>
      <c r="P50" s="4"/>
      <c r="Q50" s="4"/>
      <c r="R50" s="4"/>
      <c r="S50" s="4"/>
    </row>
    <row r="51" spans="1:30" ht="12.75">
      <c r="A51" s="7">
        <f>Input!A56</f>
        <v>45</v>
      </c>
      <c r="B51" s="76"/>
      <c r="C51" s="8">
        <f t="shared" si="5"/>
      </c>
      <c r="D51" s="19"/>
      <c r="E51" s="86">
        <f>IF(D51&gt;0,LOOKUP(D51,'N Lookup'!$A$2:$A$201,'N Lookup'!$B$2:$B$201),"")</f>
      </c>
      <c r="F51" s="86">
        <f>IF(D51&gt;0,LOOKUP(D51,'N Lookup'!$A$2:$A$201,'N Lookup'!$C$2:$C$201),"")</f>
      </c>
      <c r="G51" s="86">
        <f>IF(D51&gt;0,LOOKUP(D51,'N Lookup'!$A$2:$A$201,'N Lookup'!$D$2:$D$201),"")</f>
      </c>
      <c r="H51" s="8">
        <f t="shared" si="1"/>
      </c>
      <c r="I51" s="77">
        <f t="shared" si="4"/>
      </c>
      <c r="J51" s="77" t="str">
        <f t="shared" si="2"/>
        <v> </v>
      </c>
      <c r="K51" s="26" t="str">
        <f t="shared" si="3"/>
        <v> 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ht="12.75">
      <c r="A52" s="7">
        <f>Input!A57</f>
        <v>46</v>
      </c>
      <c r="B52" s="76"/>
      <c r="C52" s="8">
        <f t="shared" si="5"/>
      </c>
      <c r="D52" s="19"/>
      <c r="E52" s="86">
        <f>IF(D52&gt;0,LOOKUP(D52,'N Lookup'!$A$2:$A$201,'N Lookup'!$B$2:$B$201),"")</f>
      </c>
      <c r="F52" s="86">
        <f>IF(D52&gt;0,LOOKUP(D52,'N Lookup'!$A$2:$A$201,'N Lookup'!$C$2:$C$201),"")</f>
      </c>
      <c r="G52" s="86">
        <f>IF(D52&gt;0,LOOKUP(D52,'N Lookup'!$A$2:$A$201,'N Lookup'!$D$2:$D$201),"")</f>
      </c>
      <c r="H52" s="8">
        <f t="shared" si="1"/>
      </c>
      <c r="I52" s="77">
        <f t="shared" si="4"/>
      </c>
      <c r="J52" s="77" t="str">
        <f t="shared" si="2"/>
        <v> </v>
      </c>
      <c r="K52" s="26" t="str">
        <f t="shared" si="3"/>
        <v> 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12.75">
      <c r="A53" s="7">
        <f>Input!A58</f>
        <v>47</v>
      </c>
      <c r="B53" s="76"/>
      <c r="C53" s="8">
        <f t="shared" si="5"/>
      </c>
      <c r="D53" s="19"/>
      <c r="E53" s="86">
        <f>IF(D53&gt;0,LOOKUP(D53,'N Lookup'!$A$2:$A$201,'N Lookup'!$B$2:$B$201),"")</f>
      </c>
      <c r="F53" s="86">
        <f>IF(D53&gt;0,LOOKUP(D53,'N Lookup'!$A$2:$A$201,'N Lookup'!$C$2:$C$201),"")</f>
      </c>
      <c r="G53" s="86">
        <f>IF(D53&gt;0,LOOKUP(D53,'N Lookup'!$A$2:$A$201,'N Lookup'!$D$2:$D$201),"")</f>
      </c>
      <c r="H53" s="8">
        <f t="shared" si="1"/>
      </c>
      <c r="I53" s="77">
        <f t="shared" si="4"/>
      </c>
      <c r="J53" s="77" t="str">
        <f t="shared" si="2"/>
        <v> </v>
      </c>
      <c r="K53" s="26" t="str">
        <f t="shared" si="3"/>
        <v> 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ht="12.75">
      <c r="A54" s="7">
        <f>Input!A59</f>
        <v>48</v>
      </c>
      <c r="B54" s="76"/>
      <c r="C54" s="8">
        <f t="shared" si="5"/>
      </c>
      <c r="D54" s="19"/>
      <c r="E54" s="86">
        <f>IF(D54&gt;0,LOOKUP(D54,'N Lookup'!$A$2:$A$201,'N Lookup'!$B$2:$B$201),"")</f>
      </c>
      <c r="F54" s="86">
        <f>IF(D54&gt;0,LOOKUP(D54,'N Lookup'!$A$2:$A$201,'N Lookup'!$C$2:$C$201),"")</f>
      </c>
      <c r="G54" s="86">
        <f>IF(D54&gt;0,LOOKUP(D54,'N Lookup'!$A$2:$A$201,'N Lookup'!$D$2:$D$201),"")</f>
      </c>
      <c r="H54" s="8">
        <f t="shared" si="1"/>
      </c>
      <c r="I54" s="77">
        <f t="shared" si="4"/>
      </c>
      <c r="J54" s="77" t="str">
        <f t="shared" si="2"/>
        <v> </v>
      </c>
      <c r="K54" s="26" t="str">
        <f t="shared" si="3"/>
        <v> 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ht="12.75">
      <c r="A55" s="7">
        <f>Input!A60</f>
        <v>49</v>
      </c>
      <c r="B55" s="76"/>
      <c r="C55" s="8">
        <f t="shared" si="5"/>
      </c>
      <c r="D55" s="19"/>
      <c r="E55" s="86">
        <f>IF(D55&gt;0,LOOKUP(D55,'N Lookup'!$A$2:$A$201,'N Lookup'!$B$2:$B$201),"")</f>
      </c>
      <c r="F55" s="86">
        <f>IF(D55&gt;0,LOOKUP(D55,'N Lookup'!$A$2:$A$201,'N Lookup'!$C$2:$C$201),"")</f>
      </c>
      <c r="G55" s="86">
        <f>IF(D55&gt;0,LOOKUP(D55,'N Lookup'!$A$2:$A$201,'N Lookup'!$D$2:$D$201),"")</f>
      </c>
      <c r="H55" s="8">
        <f t="shared" si="1"/>
      </c>
      <c r="I55" s="77">
        <f t="shared" si="4"/>
      </c>
      <c r="J55" s="77" t="str">
        <f t="shared" si="2"/>
        <v> </v>
      </c>
      <c r="K55" s="26" t="str">
        <f t="shared" si="3"/>
        <v> 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ht="12.75">
      <c r="A56" s="7">
        <f>Input!A61</f>
        <v>50</v>
      </c>
      <c r="B56" s="76"/>
      <c r="C56" s="8">
        <f t="shared" si="5"/>
      </c>
      <c r="D56" s="19"/>
      <c r="E56" s="86">
        <f>IF(D56&gt;0,LOOKUP(D56,'N Lookup'!$A$2:$A$201,'N Lookup'!$B$2:$B$201),"")</f>
      </c>
      <c r="F56" s="86">
        <f>IF(D56&gt;0,LOOKUP(D56,'N Lookup'!$A$2:$A$201,'N Lookup'!$C$2:$C$201),"")</f>
      </c>
      <c r="G56" s="86">
        <f>IF(D56&gt;0,LOOKUP(D56,'N Lookup'!$A$2:$A$201,'N Lookup'!$D$2:$D$201),"")</f>
      </c>
      <c r="H56" s="8">
        <f t="shared" si="1"/>
      </c>
      <c r="I56" s="77">
        <f t="shared" si="4"/>
      </c>
      <c r="J56" s="77" t="str">
        <f t="shared" si="2"/>
        <v> </v>
      </c>
      <c r="K56" s="26" t="str">
        <f t="shared" si="3"/>
        <v> 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ht="12.75">
      <c r="A57" s="7">
        <f>Input!A62</f>
        <v>51</v>
      </c>
      <c r="B57" s="76"/>
      <c r="C57" s="8">
        <f t="shared" si="5"/>
      </c>
      <c r="D57" s="19"/>
      <c r="E57" s="86">
        <f>IF(D57&gt;0,LOOKUP(D57,'N Lookup'!$A$2:$A$201,'N Lookup'!$B$2:$B$201),"")</f>
      </c>
      <c r="F57" s="86">
        <f>IF(D57&gt;0,LOOKUP(D57,'N Lookup'!$A$2:$A$201,'N Lookup'!$C$2:$C$201),"")</f>
      </c>
      <c r="G57" s="86">
        <f>IF(D57&gt;0,LOOKUP(D57,'N Lookup'!$A$2:$A$201,'N Lookup'!$D$2:$D$201),"")</f>
      </c>
      <c r="H57" s="8">
        <f t="shared" si="1"/>
      </c>
      <c r="I57" s="77">
        <f t="shared" si="4"/>
      </c>
      <c r="J57" s="77" t="str">
        <f t="shared" si="2"/>
        <v> </v>
      </c>
      <c r="K57" s="26" t="str">
        <f t="shared" si="3"/>
        <v> 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ht="12.75">
      <c r="A58" s="7">
        <f>Input!A63</f>
        <v>52</v>
      </c>
      <c r="B58" s="76"/>
      <c r="C58" s="8">
        <f t="shared" si="5"/>
      </c>
      <c r="D58" s="19"/>
      <c r="E58" s="86">
        <f>IF(D58&gt;0,LOOKUP(D58,'N Lookup'!$A$2:$A$201,'N Lookup'!$B$2:$B$201),"")</f>
      </c>
      <c r="F58" s="86">
        <f>IF(D58&gt;0,LOOKUP(D58,'N Lookup'!$A$2:$A$201,'N Lookup'!$C$2:$C$201),"")</f>
      </c>
      <c r="G58" s="86">
        <f>IF(D58&gt;0,LOOKUP(D58,'N Lookup'!$A$2:$A$201,'N Lookup'!$D$2:$D$201),"")</f>
      </c>
      <c r="H58" s="8">
        <f t="shared" si="1"/>
      </c>
      <c r="I58" s="77">
        <f t="shared" si="4"/>
      </c>
      <c r="J58" s="77" t="str">
        <f t="shared" si="2"/>
        <v> </v>
      </c>
      <c r="K58" s="26" t="str">
        <f t="shared" si="3"/>
        <v> 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ht="12.75">
      <c r="A59" s="7">
        <f>Input!A64</f>
        <v>53</v>
      </c>
      <c r="B59" s="76"/>
      <c r="C59" s="8">
        <f t="shared" si="5"/>
      </c>
      <c r="D59" s="19"/>
      <c r="E59" s="86">
        <f>IF(D59&gt;0,LOOKUP(D59,'N Lookup'!$A$2:$A$201,'N Lookup'!$B$2:$B$201),"")</f>
      </c>
      <c r="F59" s="86">
        <f>IF(D59&gt;0,LOOKUP(D59,'N Lookup'!$A$2:$A$201,'N Lookup'!$C$2:$C$201),"")</f>
      </c>
      <c r="G59" s="86">
        <f>IF(D59&gt;0,LOOKUP(D59,'N Lookup'!$A$2:$A$201,'N Lookup'!$D$2:$D$201),"")</f>
      </c>
      <c r="H59" s="8">
        <f t="shared" si="1"/>
      </c>
      <c r="I59" s="77">
        <f t="shared" si="4"/>
      </c>
      <c r="J59" s="77" t="str">
        <f t="shared" si="2"/>
        <v> </v>
      </c>
      <c r="K59" s="26" t="str">
        <f t="shared" si="3"/>
        <v> 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ht="12.75">
      <c r="A60" s="7">
        <f>Input!A65</f>
        <v>54</v>
      </c>
      <c r="B60" s="76"/>
      <c r="C60" s="8">
        <f t="shared" si="5"/>
      </c>
      <c r="D60" s="19"/>
      <c r="E60" s="86">
        <f>IF(D60&gt;0,LOOKUP(D60,'N Lookup'!$A$2:$A$201,'N Lookup'!$B$2:$B$201),"")</f>
      </c>
      <c r="F60" s="86">
        <f>IF(D60&gt;0,LOOKUP(D60,'N Lookup'!$A$2:$A$201,'N Lookup'!$C$2:$C$201),"")</f>
      </c>
      <c r="G60" s="86">
        <f>IF(D60&gt;0,LOOKUP(D60,'N Lookup'!$A$2:$A$201,'N Lookup'!$D$2:$D$201),"")</f>
      </c>
      <c r="H60" s="8">
        <f t="shared" si="1"/>
      </c>
      <c r="I60" s="77">
        <f t="shared" si="4"/>
      </c>
      <c r="J60" s="77" t="str">
        <f t="shared" si="2"/>
        <v> </v>
      </c>
      <c r="K60" s="26" t="str">
        <f t="shared" si="3"/>
        <v> 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ht="12.75">
      <c r="A61" s="7">
        <f>Input!A66</f>
        <v>55</v>
      </c>
      <c r="B61" s="76"/>
      <c r="C61" s="8">
        <f t="shared" si="5"/>
      </c>
      <c r="D61" s="19"/>
      <c r="E61" s="86">
        <f>IF(D61&gt;0,LOOKUP(D61,'N Lookup'!$A$2:$A$201,'N Lookup'!$B$2:$B$201),"")</f>
      </c>
      <c r="F61" s="86">
        <f>IF(D61&gt;0,LOOKUP(D61,'N Lookup'!$A$2:$A$201,'N Lookup'!$C$2:$C$201),"")</f>
      </c>
      <c r="G61" s="86">
        <f>IF(D61&gt;0,LOOKUP(D61,'N Lookup'!$A$2:$A$201,'N Lookup'!$D$2:$D$201),"")</f>
      </c>
      <c r="H61" s="8">
        <f t="shared" si="1"/>
      </c>
      <c r="I61" s="77">
        <f t="shared" si="4"/>
      </c>
      <c r="J61" s="77" t="str">
        <f t="shared" si="2"/>
        <v> </v>
      </c>
      <c r="K61" s="26" t="str">
        <f t="shared" si="3"/>
        <v> 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ht="12.75">
      <c r="A62" s="7">
        <f>Input!A67</f>
        <v>56</v>
      </c>
      <c r="B62" s="76"/>
      <c r="C62" s="8">
        <f t="shared" si="5"/>
      </c>
      <c r="D62" s="19"/>
      <c r="E62" s="86">
        <f>IF(D62&gt;0,LOOKUP(D62,'N Lookup'!$A$2:$A$201,'N Lookup'!$B$2:$B$201),"")</f>
      </c>
      <c r="F62" s="86">
        <f>IF(D62&gt;0,LOOKUP(D62,'N Lookup'!$A$2:$A$201,'N Lookup'!$C$2:$C$201),"")</f>
      </c>
      <c r="G62" s="86">
        <f>IF(D62&gt;0,LOOKUP(D62,'N Lookup'!$A$2:$A$201,'N Lookup'!$D$2:$D$201),"")</f>
      </c>
      <c r="H62" s="8">
        <f t="shared" si="1"/>
      </c>
      <c r="I62" s="77">
        <f t="shared" si="4"/>
      </c>
      <c r="J62" s="77" t="str">
        <f t="shared" si="2"/>
        <v> </v>
      </c>
      <c r="K62" s="26" t="str">
        <f t="shared" si="3"/>
        <v> 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ht="12.75">
      <c r="A63" s="7">
        <f>Input!A68</f>
        <v>57</v>
      </c>
      <c r="B63" s="76"/>
      <c r="C63" s="8">
        <f t="shared" si="5"/>
      </c>
      <c r="D63" s="19"/>
      <c r="E63" s="86">
        <f>IF(D63&gt;0,LOOKUP(D63,'N Lookup'!$A$2:$A$201,'N Lookup'!$B$2:$B$201),"")</f>
      </c>
      <c r="F63" s="86">
        <f>IF(D63&gt;0,LOOKUP(D63,'N Lookup'!$A$2:$A$201,'N Lookup'!$C$2:$C$201),"")</f>
      </c>
      <c r="G63" s="86">
        <f>IF(D63&gt;0,LOOKUP(D63,'N Lookup'!$A$2:$A$201,'N Lookup'!$D$2:$D$201),"")</f>
      </c>
      <c r="H63" s="8">
        <f t="shared" si="1"/>
      </c>
      <c r="I63" s="77">
        <f t="shared" si="4"/>
      </c>
      <c r="J63" s="77" t="str">
        <f t="shared" si="2"/>
        <v> </v>
      </c>
      <c r="K63" s="26" t="str">
        <f t="shared" si="3"/>
        <v> 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ht="12.75">
      <c r="A64" s="7">
        <f>Input!A69</f>
        <v>58</v>
      </c>
      <c r="B64" s="76"/>
      <c r="C64" s="8">
        <f t="shared" si="5"/>
      </c>
      <c r="D64" s="19"/>
      <c r="E64" s="86">
        <f>IF(D64&gt;0,LOOKUP(D64,'N Lookup'!$A$2:$A$201,'N Lookup'!$B$2:$B$201),"")</f>
      </c>
      <c r="F64" s="86">
        <f>IF(D64&gt;0,LOOKUP(D64,'N Lookup'!$A$2:$A$201,'N Lookup'!$C$2:$C$201),"")</f>
      </c>
      <c r="G64" s="86">
        <f>IF(D64&gt;0,LOOKUP(D64,'N Lookup'!$A$2:$A$201,'N Lookup'!$D$2:$D$201),"")</f>
      </c>
      <c r="H64" s="8">
        <f t="shared" si="1"/>
      </c>
      <c r="I64" s="77">
        <f t="shared" si="4"/>
      </c>
      <c r="J64" s="77" t="str">
        <f t="shared" si="2"/>
        <v> </v>
      </c>
      <c r="K64" s="26" t="str">
        <f t="shared" si="3"/>
        <v> 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ht="12.75">
      <c r="A65" s="7">
        <f>Input!A70</f>
        <v>59</v>
      </c>
      <c r="B65" s="76"/>
      <c r="C65" s="8">
        <f t="shared" si="5"/>
      </c>
      <c r="D65" s="19"/>
      <c r="E65" s="86">
        <f>IF(D65&gt;0,LOOKUP(D65,'N Lookup'!$A$2:$A$201,'N Lookup'!$B$2:$B$201),"")</f>
      </c>
      <c r="F65" s="86">
        <f>IF(D65&gt;0,LOOKUP(D65,'N Lookup'!$A$2:$A$201,'N Lookup'!$C$2:$C$201),"")</f>
      </c>
      <c r="G65" s="86">
        <f>IF(D65&gt;0,LOOKUP(D65,'N Lookup'!$A$2:$A$201,'N Lookup'!$D$2:$D$201),"")</f>
      </c>
      <c r="H65" s="8">
        <f t="shared" si="1"/>
      </c>
      <c r="I65" s="77">
        <f t="shared" si="4"/>
      </c>
      <c r="J65" s="77" t="str">
        <f t="shared" si="2"/>
        <v> </v>
      </c>
      <c r="K65" s="26" t="str">
        <f t="shared" si="3"/>
        <v> 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ht="12.75">
      <c r="A66" s="7">
        <f>Input!A71</f>
        <v>60</v>
      </c>
      <c r="B66" s="76"/>
      <c r="C66" s="8">
        <f t="shared" si="5"/>
      </c>
      <c r="D66" s="19"/>
      <c r="E66" s="86">
        <f>IF(D66&gt;0,LOOKUP(D66,'N Lookup'!$A$2:$A$201,'N Lookup'!$B$2:$B$201),"")</f>
      </c>
      <c r="F66" s="86">
        <f>IF(D66&gt;0,LOOKUP(D66,'N Lookup'!$A$2:$A$201,'N Lookup'!$C$2:$C$201),"")</f>
      </c>
      <c r="G66" s="86">
        <f>IF(D66&gt;0,LOOKUP(D66,'N Lookup'!$A$2:$A$201,'N Lookup'!$D$2:$D$201),"")</f>
      </c>
      <c r="H66" s="8">
        <f t="shared" si="1"/>
      </c>
      <c r="I66" s="77">
        <f t="shared" si="4"/>
      </c>
      <c r="J66" s="77" t="str">
        <f t="shared" si="2"/>
        <v> </v>
      </c>
      <c r="K66" s="26" t="str">
        <f t="shared" si="3"/>
        <v> 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ht="12.75">
      <c r="A67" s="7">
        <f>Input!A72</f>
        <v>61</v>
      </c>
      <c r="B67" s="76"/>
      <c r="C67" s="8">
        <f t="shared" si="5"/>
      </c>
      <c r="D67" s="19"/>
      <c r="E67" s="86">
        <f>IF(D67&gt;0,LOOKUP(D67,'N Lookup'!$A$2:$A$201,'N Lookup'!$B$2:$B$201),"")</f>
      </c>
      <c r="F67" s="86">
        <f>IF(D67&gt;0,LOOKUP(D67,'N Lookup'!$A$2:$A$201,'N Lookup'!$C$2:$C$201),"")</f>
      </c>
      <c r="G67" s="86">
        <f>IF(D67&gt;0,LOOKUP(D67,'N Lookup'!$A$2:$A$201,'N Lookup'!$D$2:$D$201),"")</f>
      </c>
      <c r="H67" s="8">
        <f t="shared" si="1"/>
      </c>
      <c r="I67" s="77">
        <f t="shared" si="4"/>
      </c>
      <c r="J67" s="77" t="str">
        <f t="shared" si="2"/>
        <v> </v>
      </c>
      <c r="K67" s="26" t="str">
        <f t="shared" si="3"/>
        <v> 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ht="12.75">
      <c r="A68" s="7">
        <f>Input!A73</f>
        <v>62</v>
      </c>
      <c r="B68" s="76"/>
      <c r="C68" s="8">
        <f t="shared" si="5"/>
      </c>
      <c r="D68" s="19"/>
      <c r="E68" s="86">
        <f>IF(D68&gt;0,LOOKUP(D68,'N Lookup'!$A$2:$A$201,'N Lookup'!$B$2:$B$201),"")</f>
      </c>
      <c r="F68" s="86">
        <f>IF(D68&gt;0,LOOKUP(D68,'N Lookup'!$A$2:$A$201,'N Lookup'!$C$2:$C$201),"")</f>
      </c>
      <c r="G68" s="86">
        <f>IF(D68&gt;0,LOOKUP(D68,'N Lookup'!$A$2:$A$201,'N Lookup'!$D$2:$D$201),"")</f>
      </c>
      <c r="H68" s="8">
        <f t="shared" si="1"/>
      </c>
      <c r="I68" s="77">
        <f t="shared" si="4"/>
      </c>
      <c r="J68" s="77" t="str">
        <f t="shared" si="2"/>
        <v> </v>
      </c>
      <c r="K68" s="26" t="str">
        <f t="shared" si="3"/>
        <v> 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ht="12.75">
      <c r="A69" s="7">
        <f>Input!A74</f>
        <v>63</v>
      </c>
      <c r="B69" s="76"/>
      <c r="C69" s="8">
        <f t="shared" si="5"/>
      </c>
      <c r="D69" s="19"/>
      <c r="E69" s="86">
        <f>IF(D69&gt;0,LOOKUP(D69,'N Lookup'!$A$2:$A$201,'N Lookup'!$B$2:$B$201),"")</f>
      </c>
      <c r="F69" s="86">
        <f>IF(D69&gt;0,LOOKUP(D69,'N Lookup'!$A$2:$A$201,'N Lookup'!$C$2:$C$201),"")</f>
      </c>
      <c r="G69" s="86">
        <f>IF(D69&gt;0,LOOKUP(D69,'N Lookup'!$A$2:$A$201,'N Lookup'!$D$2:$D$201),"")</f>
      </c>
      <c r="H69" s="8">
        <f t="shared" si="1"/>
      </c>
      <c r="I69" s="77">
        <f t="shared" si="4"/>
      </c>
      <c r="J69" s="77" t="str">
        <f t="shared" si="2"/>
        <v> </v>
      </c>
      <c r="K69" s="26" t="str">
        <f t="shared" si="3"/>
        <v> 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ht="12.75">
      <c r="A70" s="7">
        <f>Input!A75</f>
        <v>64</v>
      </c>
      <c r="B70" s="76"/>
      <c r="C70" s="8">
        <f t="shared" si="5"/>
      </c>
      <c r="D70" s="19"/>
      <c r="E70" s="86">
        <f>IF(D70&gt;0,LOOKUP(D70,'N Lookup'!$A$2:$A$201,'N Lookup'!$B$2:$B$201),"")</f>
      </c>
      <c r="F70" s="86">
        <f>IF(D70&gt;0,LOOKUP(D70,'N Lookup'!$A$2:$A$201,'N Lookup'!$C$2:$C$201),"")</f>
      </c>
      <c r="G70" s="86">
        <f>IF(D70&gt;0,LOOKUP(D70,'N Lookup'!$A$2:$A$201,'N Lookup'!$D$2:$D$201),"")</f>
      </c>
      <c r="H70" s="8">
        <f t="shared" si="1"/>
      </c>
      <c r="I70" s="77">
        <f t="shared" si="4"/>
      </c>
      <c r="J70" s="77" t="str">
        <f t="shared" si="2"/>
        <v> </v>
      </c>
      <c r="K70" s="26" t="str">
        <f t="shared" si="3"/>
        <v> 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 ht="12.75">
      <c r="A71" s="7">
        <f>Input!A76</f>
        <v>65</v>
      </c>
      <c r="B71" s="76"/>
      <c r="C71" s="8">
        <f aca="true" t="shared" si="6" ref="C71:C96">IF(B71&lt;&gt;"",$B$7^2/B71^2,"")</f>
      </c>
      <c r="D71" s="19"/>
      <c r="E71" s="86">
        <f>IF(D71&gt;0,LOOKUP(D71,'N Lookup'!$A$2:$A$201,'N Lookup'!$B$2:$B$201),"")</f>
      </c>
      <c r="F71" s="86">
        <f>IF(D71&gt;0,LOOKUP(D71,'N Lookup'!$A$2:$A$201,'N Lookup'!$C$2:$C$201),"")</f>
      </c>
      <c r="G71" s="86">
        <f>IF(D71&gt;0,LOOKUP(D71,'N Lookup'!$A$2:$A$201,'N Lookup'!$D$2:$D$201),"")</f>
      </c>
      <c r="H71" s="8">
        <f t="shared" si="1"/>
      </c>
      <c r="I71" s="77">
        <f t="shared" si="4"/>
      </c>
      <c r="J71" s="77" t="str">
        <f t="shared" si="2"/>
        <v> </v>
      </c>
      <c r="K71" s="26" t="str">
        <f t="shared" si="3"/>
        <v> 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ht="12.75">
      <c r="A72" s="7">
        <f>Input!A77</f>
        <v>66</v>
      </c>
      <c r="B72" s="76"/>
      <c r="C72" s="8">
        <f t="shared" si="6"/>
      </c>
      <c r="D72" s="19"/>
      <c r="E72" s="86">
        <f>IF(D72&gt;0,LOOKUP(D72,'N Lookup'!$A$2:$A$201,'N Lookup'!$B$2:$B$201),"")</f>
      </c>
      <c r="F72" s="86">
        <f>IF(D72&gt;0,LOOKUP(D72,'N Lookup'!$A$2:$A$201,'N Lookup'!$C$2:$C$201),"")</f>
      </c>
      <c r="G72" s="86">
        <f>IF(D72&gt;0,LOOKUP(D72,'N Lookup'!$A$2:$A$201,'N Lookup'!$D$2:$D$201),"")</f>
      </c>
      <c r="H72" s="8">
        <f aca="true" t="shared" si="7" ref="H72:H96">IF(AND(B72&gt;0,D72&gt;0),IF(B72&lt;&gt;""&gt;0,SQRT((E72^2+F72^2+G72^2)*B72^2),""),"")</f>
      </c>
      <c r="I72" s="77">
        <f t="shared" si="4"/>
      </c>
      <c r="J72" s="77" t="str">
        <f aca="true" t="shared" si="8" ref="J72:J96">IF(E72&lt;&gt;"",IF(MOD((E72+F72),2)=0,IF(MOD((E72+G72),2)=0,IF(MOD((F72+G72),2)=0,"F"),"NO"),"NO")," ")</f>
        <v> </v>
      </c>
      <c r="K72" s="26" t="str">
        <f aca="true" t="shared" si="9" ref="K72:K96">IF(D72&lt;&gt;"","P"," ")</f>
        <v> 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ht="12.75">
      <c r="A73" s="7">
        <f>Input!A78</f>
        <v>67</v>
      </c>
      <c r="B73" s="76"/>
      <c r="C73" s="8">
        <f t="shared" si="6"/>
      </c>
      <c r="D73" s="19"/>
      <c r="E73" s="86">
        <f>IF(D73&gt;0,LOOKUP(D73,'N Lookup'!$A$2:$A$201,'N Lookup'!$B$2:$B$201),"")</f>
      </c>
      <c r="F73" s="86">
        <f>IF(D73&gt;0,LOOKUP(D73,'N Lookup'!$A$2:$A$201,'N Lookup'!$C$2:$C$201),"")</f>
      </c>
      <c r="G73" s="86">
        <f>IF(D73&gt;0,LOOKUP(D73,'N Lookup'!$A$2:$A$201,'N Lookup'!$D$2:$D$201),"")</f>
      </c>
      <c r="H73" s="8">
        <f t="shared" si="7"/>
      </c>
      <c r="I73" s="77">
        <f aca="true" t="shared" si="10" ref="I73:I96">IF(E73&lt;&gt;"",IF(MOD((E73+F73+G73),2)=0,"I","NO"),"")</f>
      </c>
      <c r="J73" s="77" t="str">
        <f t="shared" si="8"/>
        <v> </v>
      </c>
      <c r="K73" s="26" t="str">
        <f t="shared" si="9"/>
        <v> 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ht="12.75">
      <c r="A74" s="7">
        <f>Input!A79</f>
        <v>68</v>
      </c>
      <c r="B74" s="76"/>
      <c r="C74" s="8">
        <f t="shared" si="6"/>
      </c>
      <c r="D74" s="19"/>
      <c r="E74" s="86">
        <f>IF(D74&gt;0,LOOKUP(D74,'N Lookup'!$A$2:$A$201,'N Lookup'!$B$2:$B$201),"")</f>
      </c>
      <c r="F74" s="86">
        <f>IF(D74&gt;0,LOOKUP(D74,'N Lookup'!$A$2:$A$201,'N Lookup'!$C$2:$C$201),"")</f>
      </c>
      <c r="G74" s="86">
        <f>IF(D74&gt;0,LOOKUP(D74,'N Lookup'!$A$2:$A$201,'N Lookup'!$D$2:$D$201),"")</f>
      </c>
      <c r="H74" s="8">
        <f t="shared" si="7"/>
      </c>
      <c r="I74" s="77">
        <f t="shared" si="10"/>
      </c>
      <c r="J74" s="77" t="str">
        <f t="shared" si="8"/>
        <v> </v>
      </c>
      <c r="K74" s="26" t="str">
        <f t="shared" si="9"/>
        <v> 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ht="12.75">
      <c r="A75" s="7">
        <f>Input!A80</f>
        <v>69</v>
      </c>
      <c r="B75" s="76"/>
      <c r="C75" s="8">
        <f t="shared" si="6"/>
      </c>
      <c r="D75" s="19"/>
      <c r="E75" s="86">
        <f>IF(D75&gt;0,LOOKUP(D75,'N Lookup'!$A$2:$A$201,'N Lookup'!$B$2:$B$201),"")</f>
      </c>
      <c r="F75" s="86">
        <f>IF(D75&gt;0,LOOKUP(D75,'N Lookup'!$A$2:$A$201,'N Lookup'!$C$2:$C$201),"")</f>
      </c>
      <c r="G75" s="86">
        <f>IF(D75&gt;0,LOOKUP(D75,'N Lookup'!$A$2:$A$201,'N Lookup'!$D$2:$D$201),"")</f>
      </c>
      <c r="H75" s="8">
        <f t="shared" si="7"/>
      </c>
      <c r="I75" s="77">
        <f t="shared" si="10"/>
      </c>
      <c r="J75" s="77" t="str">
        <f t="shared" si="8"/>
        <v> </v>
      </c>
      <c r="K75" s="26" t="str">
        <f t="shared" si="9"/>
        <v> 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ht="12.75">
      <c r="A76" s="7">
        <f>Input!A81</f>
        <v>70</v>
      </c>
      <c r="B76" s="76"/>
      <c r="C76" s="8">
        <f t="shared" si="6"/>
      </c>
      <c r="D76" s="19"/>
      <c r="E76" s="86">
        <f>IF(D76&gt;0,LOOKUP(D76,'N Lookup'!$A$2:$A$201,'N Lookup'!$B$2:$B$201),"")</f>
      </c>
      <c r="F76" s="86">
        <f>IF(D76&gt;0,LOOKUP(D76,'N Lookup'!$A$2:$A$201,'N Lookup'!$C$2:$C$201),"")</f>
      </c>
      <c r="G76" s="86">
        <f>IF(D76&gt;0,LOOKUP(D76,'N Lookup'!$A$2:$A$201,'N Lookup'!$D$2:$D$201),"")</f>
      </c>
      <c r="H76" s="8">
        <f t="shared" si="7"/>
      </c>
      <c r="I76" s="77">
        <f t="shared" si="10"/>
      </c>
      <c r="J76" s="77" t="str">
        <f t="shared" si="8"/>
        <v> </v>
      </c>
      <c r="K76" s="26" t="str">
        <f t="shared" si="9"/>
        <v> 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2.75">
      <c r="A77" s="7">
        <f>Input!A82</f>
        <v>71</v>
      </c>
      <c r="B77" s="76"/>
      <c r="C77" s="8">
        <f t="shared" si="6"/>
      </c>
      <c r="D77" s="19"/>
      <c r="E77" s="86">
        <f>IF(D77&gt;0,LOOKUP(D77,'N Lookup'!$A$2:$A$201,'N Lookup'!$B$2:$B$201),"")</f>
      </c>
      <c r="F77" s="86">
        <f>IF(D77&gt;0,LOOKUP(D77,'N Lookup'!$A$2:$A$201,'N Lookup'!$C$2:$C$201),"")</f>
      </c>
      <c r="G77" s="86">
        <f>IF(D77&gt;0,LOOKUP(D77,'N Lookup'!$A$2:$A$201,'N Lookup'!$D$2:$D$201),"")</f>
      </c>
      <c r="H77" s="8">
        <f t="shared" si="7"/>
      </c>
      <c r="I77" s="77">
        <f t="shared" si="10"/>
      </c>
      <c r="J77" s="77" t="str">
        <f t="shared" si="8"/>
        <v> </v>
      </c>
      <c r="K77" s="26" t="str">
        <f t="shared" si="9"/>
        <v> 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2.75">
      <c r="A78" s="7">
        <f>Input!A83</f>
        <v>72</v>
      </c>
      <c r="B78" s="76"/>
      <c r="C78" s="8">
        <f t="shared" si="6"/>
      </c>
      <c r="D78" s="19"/>
      <c r="E78" s="86">
        <f>IF(D78&gt;0,LOOKUP(D78,'N Lookup'!$A$2:$A$201,'N Lookup'!$B$2:$B$201),"")</f>
      </c>
      <c r="F78" s="86">
        <f>IF(D78&gt;0,LOOKUP(D78,'N Lookup'!$A$2:$A$201,'N Lookup'!$C$2:$C$201),"")</f>
      </c>
      <c r="G78" s="86">
        <f>IF(D78&gt;0,LOOKUP(D78,'N Lookup'!$A$2:$A$201,'N Lookup'!$D$2:$D$201),"")</f>
      </c>
      <c r="H78" s="8">
        <f t="shared" si="7"/>
      </c>
      <c r="I78" s="77">
        <f t="shared" si="10"/>
      </c>
      <c r="J78" s="77" t="str">
        <f t="shared" si="8"/>
        <v> </v>
      </c>
      <c r="K78" s="26" t="str">
        <f t="shared" si="9"/>
        <v> 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2.75">
      <c r="A79" s="7">
        <f>Input!A84</f>
        <v>73</v>
      </c>
      <c r="B79" s="76"/>
      <c r="C79" s="8">
        <f t="shared" si="6"/>
      </c>
      <c r="D79" s="19"/>
      <c r="E79" s="86">
        <f>IF(D79&gt;0,LOOKUP(D79,'N Lookup'!$A$2:$A$201,'N Lookup'!$B$2:$B$201),"")</f>
      </c>
      <c r="F79" s="86">
        <f>IF(D79&gt;0,LOOKUP(D79,'N Lookup'!$A$2:$A$201,'N Lookup'!$C$2:$C$201),"")</f>
      </c>
      <c r="G79" s="86">
        <f>IF(D79&gt;0,LOOKUP(D79,'N Lookup'!$A$2:$A$201,'N Lookup'!$D$2:$D$201),"")</f>
      </c>
      <c r="H79" s="8">
        <f t="shared" si="7"/>
      </c>
      <c r="I79" s="77">
        <f t="shared" si="10"/>
      </c>
      <c r="J79" s="77" t="str">
        <f t="shared" si="8"/>
        <v> </v>
      </c>
      <c r="K79" s="26" t="str">
        <f t="shared" si="9"/>
        <v> 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2.75">
      <c r="A80" s="7">
        <f>Input!A85</f>
        <v>74</v>
      </c>
      <c r="B80" s="76"/>
      <c r="C80" s="8">
        <f t="shared" si="6"/>
      </c>
      <c r="D80" s="19"/>
      <c r="E80" s="86">
        <f>IF(D80&gt;0,LOOKUP(D80,'N Lookup'!$A$2:$A$201,'N Lookup'!$B$2:$B$201),"")</f>
      </c>
      <c r="F80" s="86">
        <f>IF(D80&gt;0,LOOKUP(D80,'N Lookup'!$A$2:$A$201,'N Lookup'!$C$2:$C$201),"")</f>
      </c>
      <c r="G80" s="86">
        <f>IF(D80&gt;0,LOOKUP(D80,'N Lookup'!$A$2:$A$201,'N Lookup'!$D$2:$D$201),"")</f>
      </c>
      <c r="H80" s="8">
        <f t="shared" si="7"/>
      </c>
      <c r="I80" s="77">
        <f t="shared" si="10"/>
      </c>
      <c r="J80" s="77" t="str">
        <f t="shared" si="8"/>
        <v> </v>
      </c>
      <c r="K80" s="26" t="str">
        <f t="shared" si="9"/>
        <v> 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2.75">
      <c r="A81" s="7">
        <f>Input!A86</f>
        <v>75</v>
      </c>
      <c r="B81" s="76"/>
      <c r="C81" s="8">
        <f t="shared" si="6"/>
      </c>
      <c r="D81" s="19"/>
      <c r="E81" s="86">
        <f>IF(D81&gt;0,LOOKUP(D81,'N Lookup'!$A$2:$A$201,'N Lookup'!$B$2:$B$201),"")</f>
      </c>
      <c r="F81" s="86">
        <f>IF(D81&gt;0,LOOKUP(D81,'N Lookup'!$A$2:$A$201,'N Lookup'!$C$2:$C$201),"")</f>
      </c>
      <c r="G81" s="86">
        <f>IF(D81&gt;0,LOOKUP(D81,'N Lookup'!$A$2:$A$201,'N Lookup'!$D$2:$D$201),"")</f>
      </c>
      <c r="H81" s="8">
        <f t="shared" si="7"/>
      </c>
      <c r="I81" s="77">
        <f t="shared" si="10"/>
      </c>
      <c r="J81" s="77" t="str">
        <f t="shared" si="8"/>
        <v> </v>
      </c>
      <c r="K81" s="26" t="str">
        <f t="shared" si="9"/>
        <v> 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2.75">
      <c r="A82" s="7">
        <f>Input!A87</f>
        <v>76</v>
      </c>
      <c r="B82" s="76"/>
      <c r="C82" s="8">
        <f t="shared" si="6"/>
      </c>
      <c r="D82" s="19"/>
      <c r="E82" s="86">
        <f>IF(D82&gt;0,LOOKUP(D82,'N Lookup'!$A$2:$A$201,'N Lookup'!$B$2:$B$201),"")</f>
      </c>
      <c r="F82" s="86">
        <f>IF(D82&gt;0,LOOKUP(D82,'N Lookup'!$A$2:$A$201,'N Lookup'!$C$2:$C$201),"")</f>
      </c>
      <c r="G82" s="86">
        <f>IF(D82&gt;0,LOOKUP(D82,'N Lookup'!$A$2:$A$201,'N Lookup'!$D$2:$D$201),"")</f>
      </c>
      <c r="H82" s="8">
        <f t="shared" si="7"/>
      </c>
      <c r="I82" s="77">
        <f t="shared" si="10"/>
      </c>
      <c r="J82" s="77" t="str">
        <f t="shared" si="8"/>
        <v> </v>
      </c>
      <c r="K82" s="26" t="str">
        <f t="shared" si="9"/>
        <v> 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2.75">
      <c r="A83" s="7">
        <f>Input!A88</f>
        <v>77</v>
      </c>
      <c r="B83" s="76"/>
      <c r="C83" s="8">
        <f t="shared" si="6"/>
      </c>
      <c r="D83" s="19"/>
      <c r="E83" s="86">
        <f>IF(D83&gt;0,LOOKUP(D83,'N Lookup'!$A$2:$A$201,'N Lookup'!$B$2:$B$201),"")</f>
      </c>
      <c r="F83" s="86">
        <f>IF(D83&gt;0,LOOKUP(D83,'N Lookup'!$A$2:$A$201,'N Lookup'!$C$2:$C$201),"")</f>
      </c>
      <c r="G83" s="86">
        <f>IF(D83&gt;0,LOOKUP(D83,'N Lookup'!$A$2:$A$201,'N Lookup'!$D$2:$D$201),"")</f>
      </c>
      <c r="H83" s="8">
        <f t="shared" si="7"/>
      </c>
      <c r="I83" s="77">
        <f t="shared" si="10"/>
      </c>
      <c r="J83" s="77" t="str">
        <f t="shared" si="8"/>
        <v> </v>
      </c>
      <c r="K83" s="26" t="str">
        <f t="shared" si="9"/>
        <v> 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2.75">
      <c r="A84" s="7">
        <f>Input!A89</f>
        <v>78</v>
      </c>
      <c r="B84" s="76"/>
      <c r="C84" s="8">
        <f t="shared" si="6"/>
      </c>
      <c r="D84" s="19"/>
      <c r="E84" s="86">
        <f>IF(D84&gt;0,LOOKUP(D84,'N Lookup'!$A$2:$A$201,'N Lookup'!$B$2:$B$201),"")</f>
      </c>
      <c r="F84" s="86">
        <f>IF(D84&gt;0,LOOKUP(D84,'N Lookup'!$A$2:$A$201,'N Lookup'!$C$2:$C$201),"")</f>
      </c>
      <c r="G84" s="86">
        <f>IF(D84&gt;0,LOOKUP(D84,'N Lookup'!$A$2:$A$201,'N Lookup'!$D$2:$D$201),"")</f>
      </c>
      <c r="H84" s="8">
        <f t="shared" si="7"/>
      </c>
      <c r="I84" s="77">
        <f t="shared" si="10"/>
      </c>
      <c r="J84" s="77" t="str">
        <f t="shared" si="8"/>
        <v> </v>
      </c>
      <c r="K84" s="26" t="str">
        <f t="shared" si="9"/>
        <v> 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2.75">
      <c r="A85" s="7">
        <f>Input!A90</f>
        <v>79</v>
      </c>
      <c r="B85" s="76"/>
      <c r="C85" s="8">
        <f t="shared" si="6"/>
      </c>
      <c r="D85" s="19"/>
      <c r="E85" s="86">
        <f>IF(D85&gt;0,LOOKUP(D85,'N Lookup'!$A$2:$A$201,'N Lookup'!$B$2:$B$201),"")</f>
      </c>
      <c r="F85" s="86">
        <f>IF(D85&gt;0,LOOKUP(D85,'N Lookup'!$A$2:$A$201,'N Lookup'!$C$2:$C$201),"")</f>
      </c>
      <c r="G85" s="86">
        <f>IF(D85&gt;0,LOOKUP(D85,'N Lookup'!$A$2:$A$201,'N Lookup'!$D$2:$D$201),"")</f>
      </c>
      <c r="H85" s="8">
        <f t="shared" si="7"/>
      </c>
      <c r="I85" s="77">
        <f t="shared" si="10"/>
      </c>
      <c r="J85" s="77" t="str">
        <f t="shared" si="8"/>
        <v> </v>
      </c>
      <c r="K85" s="26" t="str">
        <f t="shared" si="9"/>
        <v> 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12.75">
      <c r="A86" s="7">
        <f>Input!A91</f>
        <v>80</v>
      </c>
      <c r="B86" s="76"/>
      <c r="C86" s="8">
        <f t="shared" si="6"/>
      </c>
      <c r="D86" s="19"/>
      <c r="E86" s="86">
        <f>IF(D86&gt;0,LOOKUP(D86,'N Lookup'!$A$2:$A$201,'N Lookup'!$B$2:$B$201),"")</f>
      </c>
      <c r="F86" s="86">
        <f>IF(D86&gt;0,LOOKUP(D86,'N Lookup'!$A$2:$A$201,'N Lookup'!$C$2:$C$201),"")</f>
      </c>
      <c r="G86" s="86">
        <f>IF(D86&gt;0,LOOKUP(D86,'N Lookup'!$A$2:$A$201,'N Lookup'!$D$2:$D$201),"")</f>
      </c>
      <c r="H86" s="8">
        <f t="shared" si="7"/>
      </c>
      <c r="I86" s="77">
        <f t="shared" si="10"/>
      </c>
      <c r="J86" s="77" t="str">
        <f t="shared" si="8"/>
        <v> </v>
      </c>
      <c r="K86" s="26" t="str">
        <f t="shared" si="9"/>
        <v> 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ht="12.75">
      <c r="A87" s="7">
        <f>Input!A92</f>
        <v>81</v>
      </c>
      <c r="B87" s="76"/>
      <c r="C87" s="8">
        <f t="shared" si="6"/>
      </c>
      <c r="D87" s="19"/>
      <c r="E87" s="86">
        <f>IF(D87&gt;0,LOOKUP(D87,'N Lookup'!$A$2:$A$201,'N Lookup'!$B$2:$B$201),"")</f>
      </c>
      <c r="F87" s="86">
        <f>IF(D87&gt;0,LOOKUP(D87,'N Lookup'!$A$2:$A$201,'N Lookup'!$C$2:$C$201),"")</f>
      </c>
      <c r="G87" s="86">
        <f>IF(D87&gt;0,LOOKUP(D87,'N Lookup'!$A$2:$A$201,'N Lookup'!$D$2:$D$201),"")</f>
      </c>
      <c r="H87" s="8">
        <f t="shared" si="7"/>
      </c>
      <c r="I87" s="77">
        <f t="shared" si="10"/>
      </c>
      <c r="J87" s="77" t="str">
        <f t="shared" si="8"/>
        <v> </v>
      </c>
      <c r="K87" s="26" t="str">
        <f t="shared" si="9"/>
        <v> 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ht="12.75">
      <c r="A88" s="7">
        <f>Input!A93</f>
        <v>82</v>
      </c>
      <c r="B88" s="76"/>
      <c r="C88" s="8">
        <f t="shared" si="6"/>
      </c>
      <c r="D88" s="19"/>
      <c r="E88" s="86">
        <f>IF(D88&gt;0,LOOKUP(D88,'N Lookup'!$A$2:$A$201,'N Lookup'!$B$2:$B$201),"")</f>
      </c>
      <c r="F88" s="86">
        <f>IF(D88&gt;0,LOOKUP(D88,'N Lookup'!$A$2:$A$201,'N Lookup'!$C$2:$C$201),"")</f>
      </c>
      <c r="G88" s="86">
        <f>IF(D88&gt;0,LOOKUP(D88,'N Lookup'!$A$2:$A$201,'N Lookup'!$D$2:$D$201),"")</f>
      </c>
      <c r="H88" s="8">
        <f t="shared" si="7"/>
      </c>
      <c r="I88" s="77">
        <f t="shared" si="10"/>
      </c>
      <c r="J88" s="77" t="str">
        <f t="shared" si="8"/>
        <v> </v>
      </c>
      <c r="K88" s="26" t="str">
        <f t="shared" si="9"/>
        <v> 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ht="12.75">
      <c r="A89" s="7">
        <f>Input!A94</f>
        <v>83</v>
      </c>
      <c r="B89" s="76"/>
      <c r="C89" s="8">
        <f t="shared" si="6"/>
      </c>
      <c r="D89" s="19"/>
      <c r="E89" s="86">
        <f>IF(D89&gt;0,LOOKUP(D89,'N Lookup'!$A$2:$A$201,'N Lookup'!$B$2:$B$201),"")</f>
      </c>
      <c r="F89" s="86">
        <f>IF(D89&gt;0,LOOKUP(D89,'N Lookup'!$A$2:$A$201,'N Lookup'!$C$2:$C$201),"")</f>
      </c>
      <c r="G89" s="86">
        <f>IF(D89&gt;0,LOOKUP(D89,'N Lookup'!$A$2:$A$201,'N Lookup'!$D$2:$D$201),"")</f>
      </c>
      <c r="H89" s="8">
        <f t="shared" si="7"/>
      </c>
      <c r="I89" s="77">
        <f t="shared" si="10"/>
      </c>
      <c r="J89" s="77" t="str">
        <f t="shared" si="8"/>
        <v> </v>
      </c>
      <c r="K89" s="26" t="str">
        <f t="shared" si="9"/>
        <v> 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ht="12.75">
      <c r="A90" s="7">
        <f>Input!A95</f>
        <v>84</v>
      </c>
      <c r="B90" s="76"/>
      <c r="C90" s="8">
        <f t="shared" si="6"/>
      </c>
      <c r="D90" s="19"/>
      <c r="E90" s="86">
        <f>IF(D90&gt;0,LOOKUP(D90,'N Lookup'!$A$2:$A$201,'N Lookup'!$B$2:$B$201),"")</f>
      </c>
      <c r="F90" s="86">
        <f>IF(D90&gt;0,LOOKUP(D90,'N Lookup'!$A$2:$A$201,'N Lookup'!$C$2:$C$201),"")</f>
      </c>
      <c r="G90" s="86">
        <f>IF(D90&gt;0,LOOKUP(D90,'N Lookup'!$A$2:$A$201,'N Lookup'!$D$2:$D$201),"")</f>
      </c>
      <c r="H90" s="8">
        <f t="shared" si="7"/>
      </c>
      <c r="I90" s="77">
        <f t="shared" si="10"/>
      </c>
      <c r="J90" s="77" t="str">
        <f t="shared" si="8"/>
        <v> </v>
      </c>
      <c r="K90" s="26" t="str">
        <f t="shared" si="9"/>
        <v> 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ht="12.75">
      <c r="A91" s="7">
        <f>Input!A96</f>
        <v>85</v>
      </c>
      <c r="B91" s="76"/>
      <c r="C91" s="8">
        <f t="shared" si="6"/>
      </c>
      <c r="D91" s="19"/>
      <c r="E91" s="86">
        <f>IF(D91&gt;0,LOOKUP(D91,'N Lookup'!$A$2:$A$201,'N Lookup'!$B$2:$B$201),"")</f>
      </c>
      <c r="F91" s="86">
        <f>IF(D91&gt;0,LOOKUP(D91,'N Lookup'!$A$2:$A$201,'N Lookup'!$C$2:$C$201),"")</f>
      </c>
      <c r="G91" s="86">
        <f>IF(D91&gt;0,LOOKUP(D91,'N Lookup'!$A$2:$A$201,'N Lookup'!$D$2:$D$201),"")</f>
      </c>
      <c r="H91" s="8">
        <f t="shared" si="7"/>
      </c>
      <c r="I91" s="77">
        <f t="shared" si="10"/>
      </c>
      <c r="J91" s="77" t="str">
        <f t="shared" si="8"/>
        <v> </v>
      </c>
      <c r="K91" s="26" t="str">
        <f t="shared" si="9"/>
        <v> 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ht="12.75">
      <c r="A92" s="7">
        <f>Input!A97</f>
        <v>86</v>
      </c>
      <c r="B92" s="76"/>
      <c r="C92" s="8">
        <f t="shared" si="6"/>
      </c>
      <c r="D92" s="19"/>
      <c r="E92" s="86">
        <f>IF(D92&gt;0,LOOKUP(D92,'N Lookup'!$A$2:$A$201,'N Lookup'!$B$2:$B$201),"")</f>
      </c>
      <c r="F92" s="86">
        <f>IF(D92&gt;0,LOOKUP(D92,'N Lookup'!$A$2:$A$201,'N Lookup'!$C$2:$C$201),"")</f>
      </c>
      <c r="G92" s="86">
        <f>IF(D92&gt;0,LOOKUP(D92,'N Lookup'!$A$2:$A$201,'N Lookup'!$D$2:$D$201),"")</f>
      </c>
      <c r="H92" s="8">
        <f t="shared" si="7"/>
      </c>
      <c r="I92" s="77">
        <f t="shared" si="10"/>
      </c>
      <c r="J92" s="77" t="str">
        <f t="shared" si="8"/>
        <v> </v>
      </c>
      <c r="K92" s="26" t="str">
        <f t="shared" si="9"/>
        <v> 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20" ht="12.75">
      <c r="A93" s="7">
        <f>Input!A98</f>
        <v>87</v>
      </c>
      <c r="B93" s="76"/>
      <c r="C93" s="8">
        <f t="shared" si="6"/>
      </c>
      <c r="D93" s="19"/>
      <c r="E93" s="86">
        <f>IF(D93&gt;0,LOOKUP(D93,'N Lookup'!$A$2:$A$201,'N Lookup'!$B$2:$B$201),"")</f>
      </c>
      <c r="F93" s="86">
        <f>IF(D93&gt;0,LOOKUP(D93,'N Lookup'!$A$2:$A$201,'N Lookup'!$C$2:$C$201),"")</f>
      </c>
      <c r="G93" s="86">
        <f>IF(D93&gt;0,LOOKUP(D93,'N Lookup'!$A$2:$A$201,'N Lookup'!$D$2:$D$201),"")</f>
      </c>
      <c r="H93" s="8">
        <f t="shared" si="7"/>
      </c>
      <c r="I93" s="77">
        <f t="shared" si="10"/>
      </c>
      <c r="J93" s="77" t="str">
        <f t="shared" si="8"/>
        <v> </v>
      </c>
      <c r="K93" s="26" t="str">
        <f t="shared" si="9"/>
        <v> </v>
      </c>
      <c r="L93" s="4"/>
      <c r="M93" s="4"/>
      <c r="N93" s="4"/>
      <c r="O93" s="4"/>
      <c r="P93" s="4"/>
      <c r="Q93" s="4"/>
      <c r="R93" s="4"/>
      <c r="S93" s="4"/>
      <c r="T93" s="4"/>
    </row>
    <row r="94" spans="1:20" ht="12.75">
      <c r="A94" s="7">
        <f>Input!A99</f>
        <v>88</v>
      </c>
      <c r="B94" s="76"/>
      <c r="C94" s="8">
        <f t="shared" si="6"/>
      </c>
      <c r="D94" s="19"/>
      <c r="E94" s="86">
        <f>IF(D94&gt;0,LOOKUP(D94,'N Lookup'!$A$2:$A$201,'N Lookup'!$B$2:$B$201),"")</f>
      </c>
      <c r="F94" s="86">
        <f>IF(D94&gt;0,LOOKUP(D94,'N Lookup'!$A$2:$A$201,'N Lookup'!$C$2:$C$201),"")</f>
      </c>
      <c r="G94" s="86">
        <f>IF(D94&gt;0,LOOKUP(D94,'N Lookup'!$A$2:$A$201,'N Lookup'!$D$2:$D$201),"")</f>
      </c>
      <c r="H94" s="8">
        <f t="shared" si="7"/>
      </c>
      <c r="I94" s="77">
        <f t="shared" si="10"/>
      </c>
      <c r="J94" s="77" t="str">
        <f t="shared" si="8"/>
        <v> </v>
      </c>
      <c r="K94" s="26" t="str">
        <f t="shared" si="9"/>
        <v> </v>
      </c>
      <c r="L94" s="4"/>
      <c r="M94" s="4"/>
      <c r="N94" s="4"/>
      <c r="O94" s="4"/>
      <c r="P94" s="4"/>
      <c r="Q94" s="4"/>
      <c r="R94" s="4"/>
      <c r="S94" s="4"/>
      <c r="T94" s="4"/>
    </row>
    <row r="95" spans="1:20" ht="12.75">
      <c r="A95" s="7">
        <f>Input!A100</f>
        <v>89</v>
      </c>
      <c r="B95" s="76"/>
      <c r="C95" s="8">
        <f t="shared" si="6"/>
      </c>
      <c r="D95" s="19"/>
      <c r="E95" s="86">
        <f>IF(D95&gt;0,LOOKUP(D95,'N Lookup'!$A$2:$A$201,'N Lookup'!$B$2:$B$201),"")</f>
      </c>
      <c r="F95" s="86">
        <f>IF(D95&gt;0,LOOKUP(D95,'N Lookup'!$A$2:$A$201,'N Lookup'!$C$2:$C$201),"")</f>
      </c>
      <c r="G95" s="86">
        <f>IF(D95&gt;0,LOOKUP(D95,'N Lookup'!$A$2:$A$201,'N Lookup'!$D$2:$D$201),"")</f>
      </c>
      <c r="H95" s="8">
        <f t="shared" si="7"/>
      </c>
      <c r="I95" s="77">
        <f t="shared" si="10"/>
      </c>
      <c r="J95" s="77" t="str">
        <f t="shared" si="8"/>
        <v> </v>
      </c>
      <c r="K95" s="26" t="str">
        <f t="shared" si="9"/>
        <v> </v>
      </c>
      <c r="L95" s="4"/>
      <c r="M95" s="4"/>
      <c r="N95" s="4"/>
      <c r="O95" s="4"/>
      <c r="P95" s="4"/>
      <c r="Q95" s="4"/>
      <c r="R95" s="4"/>
      <c r="S95" s="4"/>
      <c r="T95" s="4"/>
    </row>
    <row r="96" spans="1:20" ht="12.75">
      <c r="A96" s="7">
        <f>Input!A101</f>
        <v>90</v>
      </c>
      <c r="B96" s="76"/>
      <c r="C96" s="8">
        <f t="shared" si="6"/>
      </c>
      <c r="D96" s="19"/>
      <c r="E96" s="86">
        <f>IF(D96&gt;0,LOOKUP(D96,'N Lookup'!$A$2:$A$201,'N Lookup'!$B$2:$B$201),"")</f>
      </c>
      <c r="F96" s="86">
        <f>IF(D96&gt;0,LOOKUP(D96,'N Lookup'!$A$2:$A$201,'N Lookup'!$C$2:$C$201),"")</f>
      </c>
      <c r="G96" s="86">
        <f>IF(D96&gt;0,LOOKUP(D96,'N Lookup'!$A$2:$A$201,'N Lookup'!$D$2:$D$201),"")</f>
      </c>
      <c r="H96" s="8">
        <f t="shared" si="7"/>
      </c>
      <c r="I96" s="77">
        <f t="shared" si="10"/>
      </c>
      <c r="J96" s="77" t="str">
        <f t="shared" si="8"/>
        <v> </v>
      </c>
      <c r="K96" s="26" t="str">
        <f t="shared" si="9"/>
        <v> </v>
      </c>
      <c r="L96" s="4"/>
      <c r="M96" s="4"/>
      <c r="N96" s="4"/>
      <c r="O96" s="4"/>
      <c r="P96" s="4"/>
      <c r="Q96" s="4"/>
      <c r="R96" s="4"/>
      <c r="S96" s="4"/>
      <c r="T96" s="4"/>
    </row>
    <row r="97" spans="1:20" ht="12.75">
      <c r="A97" s="6"/>
      <c r="B97" s="6"/>
      <c r="C97" s="6"/>
      <c r="D97" s="6"/>
      <c r="E97" s="7"/>
      <c r="F97" s="7"/>
      <c r="G97" s="7"/>
      <c r="H97" s="8"/>
      <c r="I97" s="6"/>
      <c r="J97" s="6"/>
      <c r="K97" s="6"/>
      <c r="L97" s="4"/>
      <c r="M97" s="4"/>
      <c r="N97" s="4"/>
      <c r="O97" s="4"/>
      <c r="P97" s="4"/>
      <c r="Q97" s="4"/>
      <c r="R97" s="4"/>
      <c r="S97" s="4"/>
      <c r="T97" s="4"/>
    </row>
    <row r="98" spans="1:20" ht="12.75">
      <c r="A98" s="6"/>
      <c r="B98" s="6"/>
      <c r="C98" s="6"/>
      <c r="D98" s="6"/>
      <c r="E98" s="7"/>
      <c r="F98" s="7"/>
      <c r="G98" s="7"/>
      <c r="H98" s="8"/>
      <c r="I98" s="6"/>
      <c r="J98" s="6"/>
      <c r="K98" s="6"/>
      <c r="L98" s="4"/>
      <c r="M98" s="4"/>
      <c r="N98" s="4"/>
      <c r="O98" s="4"/>
      <c r="P98" s="4"/>
      <c r="Q98" s="4"/>
      <c r="R98" s="4"/>
      <c r="S98" s="4"/>
      <c r="T98" s="4"/>
    </row>
    <row r="99" spans="1:20" ht="12.75">
      <c r="A99" s="6"/>
      <c r="B99" s="6"/>
      <c r="C99" s="6"/>
      <c r="D99" s="6"/>
      <c r="E99" s="7"/>
      <c r="F99" s="7"/>
      <c r="G99" s="7"/>
      <c r="H99" s="8"/>
      <c r="I99" s="6"/>
      <c r="J99" s="6"/>
      <c r="K99" s="6"/>
      <c r="L99" s="4"/>
      <c r="M99" s="4"/>
      <c r="N99" s="4"/>
      <c r="O99" s="4"/>
      <c r="P99" s="4"/>
      <c r="Q99" s="4"/>
      <c r="R99" s="4"/>
      <c r="S99" s="4"/>
      <c r="T99" s="4"/>
    </row>
    <row r="100" spans="1:21" ht="12.75">
      <c r="A100" s="4"/>
      <c r="B100" s="4"/>
      <c r="C100" s="4"/>
      <c r="D100" s="4"/>
      <c r="E100" s="52"/>
      <c r="F100" s="52"/>
      <c r="G100" s="52"/>
      <c r="H100" s="53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1:20" ht="12.75"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1:20" ht="12.75"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1:20" ht="12.75"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1:20" ht="12.75"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1:20" ht="12.75"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1:20" ht="12.75"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1:20" ht="12.75">
      <c r="K107" s="4"/>
      <c r="L107" s="4"/>
      <c r="M107" s="4"/>
      <c r="N107" s="4"/>
      <c r="O107" s="4"/>
      <c r="P107" s="4"/>
      <c r="Q107" s="4"/>
      <c r="R107" s="4"/>
      <c r="S107" s="4"/>
      <c r="T107" s="4"/>
    </row>
  </sheetData>
  <sheetProtection sheet="1" objects="1" scenarios="1"/>
  <printOptions/>
  <pageMargins left="1.5" right="0.5" top="1" bottom="0.75" header="0.5" footer="0.5"/>
  <pageSetup horizontalDpi="300" verticalDpi="300" orientation="portrait" r:id="rId1"/>
  <headerFooter alignWithMargins="0">
    <oddHeader>&amp;L                    &amp;F&amp;C                  &amp;D    &amp;T&amp;RPAGE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</cols>
  <sheetData>
    <row r="1" spans="1:15" ht="12.75">
      <c r="A1" s="42"/>
      <c r="B1" s="32">
        <v>100</v>
      </c>
      <c r="C1" s="32">
        <v>110</v>
      </c>
      <c r="D1" s="32">
        <v>111</v>
      </c>
      <c r="E1" s="32">
        <v>200</v>
      </c>
      <c r="F1" s="32">
        <v>210</v>
      </c>
      <c r="G1" s="32">
        <v>211</v>
      </c>
      <c r="H1" s="32">
        <v>220</v>
      </c>
      <c r="I1" s="32">
        <v>221</v>
      </c>
      <c r="J1" s="32">
        <v>310</v>
      </c>
      <c r="K1" s="32">
        <v>311</v>
      </c>
      <c r="L1" s="32">
        <v>222</v>
      </c>
      <c r="M1" s="32">
        <v>320</v>
      </c>
      <c r="N1" s="32">
        <v>321</v>
      </c>
      <c r="O1" s="33">
        <v>400</v>
      </c>
    </row>
    <row r="2" spans="1:15" ht="12.75">
      <c r="A2" s="34" t="s">
        <v>44</v>
      </c>
      <c r="B2" s="32">
        <v>1</v>
      </c>
      <c r="C2" s="32">
        <v>2</v>
      </c>
      <c r="D2" s="32">
        <v>3</v>
      </c>
      <c r="E2" s="32">
        <v>4</v>
      </c>
      <c r="F2" s="32">
        <v>5</v>
      </c>
      <c r="G2" s="32">
        <v>6</v>
      </c>
      <c r="H2" s="32">
        <v>8</v>
      </c>
      <c r="I2" s="32">
        <v>9</v>
      </c>
      <c r="J2" s="32">
        <v>10</v>
      </c>
      <c r="K2" s="32">
        <v>11</v>
      </c>
      <c r="L2" s="32">
        <v>12</v>
      </c>
      <c r="M2" s="32">
        <v>13</v>
      </c>
      <c r="N2" s="32">
        <v>14</v>
      </c>
      <c r="O2" s="33">
        <v>16</v>
      </c>
    </row>
    <row r="3" spans="1:15" ht="12.75">
      <c r="A3" s="35">
        <v>1</v>
      </c>
      <c r="B3" s="36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</row>
    <row r="4" spans="1:15" ht="12.75">
      <c r="A4" s="35">
        <v>2</v>
      </c>
      <c r="B4" s="36">
        <v>2</v>
      </c>
      <c r="C4" s="36">
        <v>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8"/>
    </row>
    <row r="5" spans="1:15" ht="12.75">
      <c r="A5" s="35">
        <v>3</v>
      </c>
      <c r="B5" s="36">
        <v>3</v>
      </c>
      <c r="C5" s="36">
        <v>1.5</v>
      </c>
      <c r="D5" s="36">
        <v>1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8"/>
    </row>
    <row r="6" spans="1:15" ht="12.75">
      <c r="A6" s="35">
        <v>4</v>
      </c>
      <c r="B6" s="36">
        <v>4</v>
      </c>
      <c r="C6" s="36">
        <v>2</v>
      </c>
      <c r="D6" s="36">
        <v>1.333</v>
      </c>
      <c r="E6" s="36">
        <v>1</v>
      </c>
      <c r="F6" s="36"/>
      <c r="G6" s="36"/>
      <c r="H6" s="36"/>
      <c r="I6" s="36"/>
      <c r="J6" s="36"/>
      <c r="K6" s="36"/>
      <c r="L6" s="36"/>
      <c r="M6" s="36"/>
      <c r="N6" s="36"/>
      <c r="O6" s="38"/>
    </row>
    <row r="7" spans="1:15" ht="12.75">
      <c r="A7" s="35">
        <v>5</v>
      </c>
      <c r="B7" s="36">
        <v>5</v>
      </c>
      <c r="C7" s="36">
        <v>2.5</v>
      </c>
      <c r="D7" s="36">
        <v>1.667</v>
      </c>
      <c r="E7" s="36">
        <v>1.25</v>
      </c>
      <c r="F7" s="36">
        <v>1</v>
      </c>
      <c r="G7" s="36"/>
      <c r="H7" s="36"/>
      <c r="I7" s="36"/>
      <c r="J7" s="36"/>
      <c r="K7" s="36"/>
      <c r="L7" s="36"/>
      <c r="M7" s="36"/>
      <c r="N7" s="36"/>
      <c r="O7" s="38"/>
    </row>
    <row r="8" spans="1:15" ht="12.75">
      <c r="A8" s="35">
        <v>6</v>
      </c>
      <c r="B8" s="36">
        <v>6</v>
      </c>
      <c r="C8" s="36">
        <v>3</v>
      </c>
      <c r="D8" s="36">
        <v>2</v>
      </c>
      <c r="E8" s="36">
        <v>1.5</v>
      </c>
      <c r="F8" s="36">
        <v>1.2</v>
      </c>
      <c r="G8" s="36">
        <v>1</v>
      </c>
      <c r="H8" s="36"/>
      <c r="I8" s="36"/>
      <c r="J8" s="36"/>
      <c r="K8" s="36"/>
      <c r="L8" s="36"/>
      <c r="M8" s="36"/>
      <c r="N8" s="36"/>
      <c r="O8" s="38"/>
    </row>
    <row r="9" spans="1:15" ht="12.75">
      <c r="A9" s="35">
        <v>8</v>
      </c>
      <c r="B9" s="36">
        <v>8</v>
      </c>
      <c r="C9" s="36">
        <v>4</v>
      </c>
      <c r="D9" s="36">
        <v>2.667</v>
      </c>
      <c r="E9" s="36">
        <v>2</v>
      </c>
      <c r="F9" s="36">
        <v>1.6</v>
      </c>
      <c r="G9" s="36">
        <v>1.333</v>
      </c>
      <c r="H9" s="36">
        <v>1</v>
      </c>
      <c r="I9" s="36"/>
      <c r="J9" s="36"/>
      <c r="K9" s="36"/>
      <c r="L9" s="36"/>
      <c r="M9" s="36"/>
      <c r="N9" s="36"/>
      <c r="O9" s="38"/>
    </row>
    <row r="10" spans="1:15" ht="12.75">
      <c r="A10" s="35">
        <v>9</v>
      </c>
      <c r="B10" s="36">
        <v>9</v>
      </c>
      <c r="C10" s="36">
        <v>4.5</v>
      </c>
      <c r="D10" s="36">
        <v>3</v>
      </c>
      <c r="E10" s="36">
        <v>2.25</v>
      </c>
      <c r="F10" s="36">
        <v>1.8</v>
      </c>
      <c r="G10" s="36">
        <v>1.5</v>
      </c>
      <c r="H10" s="36">
        <v>1.125</v>
      </c>
      <c r="I10" s="36">
        <v>1</v>
      </c>
      <c r="J10" s="36"/>
      <c r="K10" s="36"/>
      <c r="L10" s="36"/>
      <c r="M10" s="36"/>
      <c r="N10" s="36"/>
      <c r="O10" s="38"/>
    </row>
    <row r="11" spans="1:15" ht="12.75">
      <c r="A11" s="35">
        <v>10</v>
      </c>
      <c r="B11" s="36">
        <v>10</v>
      </c>
      <c r="C11" s="36">
        <v>5</v>
      </c>
      <c r="D11" s="36">
        <v>3.333</v>
      </c>
      <c r="E11" s="36">
        <v>2.5</v>
      </c>
      <c r="F11" s="36">
        <v>2</v>
      </c>
      <c r="G11" s="36">
        <v>1.667</v>
      </c>
      <c r="H11" s="36">
        <v>1.25</v>
      </c>
      <c r="I11" s="36">
        <v>1.111</v>
      </c>
      <c r="J11" s="36">
        <v>1</v>
      </c>
      <c r="K11" s="36"/>
      <c r="L11" s="36"/>
      <c r="M11" s="36"/>
      <c r="N11" s="36"/>
      <c r="O11" s="38"/>
    </row>
    <row r="12" spans="1:15" ht="12.75">
      <c r="A12" s="35">
        <v>11</v>
      </c>
      <c r="B12" s="36">
        <v>11</v>
      </c>
      <c r="C12" s="36">
        <v>5.5</v>
      </c>
      <c r="D12" s="36">
        <v>3.667</v>
      </c>
      <c r="E12" s="36">
        <v>2.75</v>
      </c>
      <c r="F12" s="36">
        <v>2.2</v>
      </c>
      <c r="G12" s="36">
        <v>1.833</v>
      </c>
      <c r="H12" s="36">
        <v>1.375</v>
      </c>
      <c r="I12" s="36">
        <v>1.222</v>
      </c>
      <c r="J12" s="36">
        <v>1.1</v>
      </c>
      <c r="K12" s="36">
        <v>1</v>
      </c>
      <c r="L12" s="36"/>
      <c r="M12" s="36"/>
      <c r="N12" s="36"/>
      <c r="O12" s="38"/>
    </row>
    <row r="13" spans="1:15" ht="12.75">
      <c r="A13" s="35">
        <v>12</v>
      </c>
      <c r="B13" s="36">
        <v>12</v>
      </c>
      <c r="C13" s="36">
        <v>6</v>
      </c>
      <c r="D13" s="36">
        <v>4</v>
      </c>
      <c r="E13" s="36">
        <v>3</v>
      </c>
      <c r="F13" s="36">
        <v>2.4</v>
      </c>
      <c r="G13" s="36">
        <v>2</v>
      </c>
      <c r="H13" s="36">
        <v>1.5</v>
      </c>
      <c r="I13" s="36">
        <v>1.333</v>
      </c>
      <c r="J13" s="36">
        <v>1.2</v>
      </c>
      <c r="K13" s="36">
        <v>1.091</v>
      </c>
      <c r="L13" s="36">
        <v>1</v>
      </c>
      <c r="M13" s="36"/>
      <c r="N13" s="36"/>
      <c r="O13" s="38"/>
    </row>
    <row r="14" spans="1:15" ht="12.75">
      <c r="A14" s="35">
        <v>13</v>
      </c>
      <c r="B14" s="36">
        <v>13</v>
      </c>
      <c r="C14" s="36">
        <v>6.5</v>
      </c>
      <c r="D14" s="36">
        <v>4.333</v>
      </c>
      <c r="E14" s="36">
        <v>3.25</v>
      </c>
      <c r="F14" s="36">
        <v>2.6</v>
      </c>
      <c r="G14" s="36">
        <v>2.167</v>
      </c>
      <c r="H14" s="36">
        <v>1.625</v>
      </c>
      <c r="I14" s="36">
        <v>1.444</v>
      </c>
      <c r="J14" s="36">
        <v>1.3</v>
      </c>
      <c r="K14" s="36">
        <v>1.182</v>
      </c>
      <c r="L14" s="36">
        <v>1.083</v>
      </c>
      <c r="M14" s="36">
        <v>1</v>
      </c>
      <c r="N14" s="36"/>
      <c r="O14" s="38"/>
    </row>
    <row r="15" spans="1:15" ht="12.75">
      <c r="A15" s="35">
        <v>14</v>
      </c>
      <c r="B15" s="36">
        <v>14</v>
      </c>
      <c r="C15" s="36">
        <v>7</v>
      </c>
      <c r="D15" s="36">
        <v>4.667</v>
      </c>
      <c r="E15" s="36">
        <v>3.5</v>
      </c>
      <c r="F15" s="36">
        <v>2.8</v>
      </c>
      <c r="G15" s="36">
        <v>2.333</v>
      </c>
      <c r="H15" s="36">
        <v>1.75</v>
      </c>
      <c r="I15" s="36">
        <v>1.556</v>
      </c>
      <c r="J15" s="36">
        <v>1.4</v>
      </c>
      <c r="K15" s="36">
        <v>1.273</v>
      </c>
      <c r="L15" s="36">
        <v>1.167</v>
      </c>
      <c r="M15" s="36">
        <v>1.077</v>
      </c>
      <c r="N15" s="36">
        <v>1</v>
      </c>
      <c r="O15" s="38"/>
    </row>
    <row r="16" spans="1:15" ht="12.75">
      <c r="A16" s="35">
        <v>16</v>
      </c>
      <c r="B16" s="36">
        <v>16</v>
      </c>
      <c r="C16" s="36">
        <v>8</v>
      </c>
      <c r="D16" s="36">
        <v>5.333</v>
      </c>
      <c r="E16" s="36">
        <v>4</v>
      </c>
      <c r="F16" s="36">
        <v>3.2</v>
      </c>
      <c r="G16" s="36">
        <v>2.667</v>
      </c>
      <c r="H16" s="36">
        <v>2</v>
      </c>
      <c r="I16" s="36">
        <v>1.778</v>
      </c>
      <c r="J16" s="36">
        <v>1.6</v>
      </c>
      <c r="K16" s="36">
        <v>1.455</v>
      </c>
      <c r="L16" s="36">
        <v>1.333</v>
      </c>
      <c r="M16" s="36">
        <v>1.231</v>
      </c>
      <c r="N16" s="36">
        <v>1.143</v>
      </c>
      <c r="O16" s="38">
        <v>1</v>
      </c>
    </row>
    <row r="17" spans="1:15" ht="12.75">
      <c r="A17" s="35">
        <v>17</v>
      </c>
      <c r="B17" s="36">
        <v>17</v>
      </c>
      <c r="C17" s="36">
        <v>8.5</v>
      </c>
      <c r="D17" s="36">
        <v>5.667</v>
      </c>
      <c r="E17" s="36">
        <v>4.25</v>
      </c>
      <c r="F17" s="36">
        <v>3.4</v>
      </c>
      <c r="G17" s="36">
        <v>2.833</v>
      </c>
      <c r="H17" s="36">
        <v>2.125</v>
      </c>
      <c r="I17" s="36">
        <v>1.889</v>
      </c>
      <c r="J17" s="36">
        <v>1.7</v>
      </c>
      <c r="K17" s="36">
        <v>1.545</v>
      </c>
      <c r="L17" s="36">
        <v>1.417</v>
      </c>
      <c r="M17" s="36">
        <v>1.308</v>
      </c>
      <c r="N17" s="36">
        <v>1.214</v>
      </c>
      <c r="O17" s="38">
        <v>1.063</v>
      </c>
    </row>
    <row r="18" spans="1:15" ht="12.75">
      <c r="A18" s="35">
        <v>18</v>
      </c>
      <c r="B18" s="36">
        <v>18</v>
      </c>
      <c r="C18" s="36">
        <v>9</v>
      </c>
      <c r="D18" s="36">
        <v>6</v>
      </c>
      <c r="E18" s="36">
        <v>4.5</v>
      </c>
      <c r="F18" s="36">
        <v>3.6</v>
      </c>
      <c r="G18" s="36">
        <v>3</v>
      </c>
      <c r="H18" s="36">
        <v>2.25</v>
      </c>
      <c r="I18" s="36">
        <v>2</v>
      </c>
      <c r="J18" s="36">
        <v>1.8</v>
      </c>
      <c r="K18" s="36">
        <v>1.636</v>
      </c>
      <c r="L18" s="36">
        <v>1.5</v>
      </c>
      <c r="M18" s="36">
        <v>1.385</v>
      </c>
      <c r="N18" s="36">
        <v>1.286</v>
      </c>
      <c r="O18" s="38">
        <v>1.125</v>
      </c>
    </row>
    <row r="19" spans="1:15" ht="12.75">
      <c r="A19" s="35">
        <v>19</v>
      </c>
      <c r="B19" s="36">
        <v>19</v>
      </c>
      <c r="C19" s="36">
        <v>9.5</v>
      </c>
      <c r="D19" s="36">
        <v>6.333</v>
      </c>
      <c r="E19" s="36">
        <v>4.75</v>
      </c>
      <c r="F19" s="36">
        <v>3.8</v>
      </c>
      <c r="G19" s="36">
        <v>3.167</v>
      </c>
      <c r="H19" s="36">
        <v>2.375</v>
      </c>
      <c r="I19" s="36">
        <v>2.111</v>
      </c>
      <c r="J19" s="36">
        <v>1.9</v>
      </c>
      <c r="K19" s="36">
        <v>1.727</v>
      </c>
      <c r="L19" s="36">
        <v>1.583</v>
      </c>
      <c r="M19" s="36">
        <v>1.462</v>
      </c>
      <c r="N19" s="36">
        <v>1.357</v>
      </c>
      <c r="O19" s="38">
        <v>1.188</v>
      </c>
    </row>
    <row r="20" spans="1:15" ht="12.75">
      <c r="A20" s="35">
        <v>20</v>
      </c>
      <c r="B20" s="36">
        <v>20</v>
      </c>
      <c r="C20" s="36">
        <v>10</v>
      </c>
      <c r="D20" s="36">
        <v>6.667</v>
      </c>
      <c r="E20" s="36">
        <v>5</v>
      </c>
      <c r="F20" s="36">
        <v>4</v>
      </c>
      <c r="G20" s="36">
        <v>3.333</v>
      </c>
      <c r="H20" s="36">
        <v>2.5</v>
      </c>
      <c r="I20" s="36">
        <v>2.222</v>
      </c>
      <c r="J20" s="36">
        <v>2</v>
      </c>
      <c r="K20" s="36">
        <v>1.818</v>
      </c>
      <c r="L20" s="36">
        <v>1.667</v>
      </c>
      <c r="M20" s="36">
        <v>1.538</v>
      </c>
      <c r="N20" s="36">
        <v>1.429</v>
      </c>
      <c r="O20" s="38">
        <v>1.25</v>
      </c>
    </row>
    <row r="21" spans="1:15" ht="12.75">
      <c r="A21" s="35">
        <v>21</v>
      </c>
      <c r="B21" s="36">
        <v>21</v>
      </c>
      <c r="C21" s="36">
        <v>10.5</v>
      </c>
      <c r="D21" s="36">
        <v>7</v>
      </c>
      <c r="E21" s="36">
        <v>5.25</v>
      </c>
      <c r="F21" s="36">
        <v>4.2</v>
      </c>
      <c r="G21" s="36">
        <v>3.5</v>
      </c>
      <c r="H21" s="36">
        <v>2.625</v>
      </c>
      <c r="I21" s="36">
        <v>2.333</v>
      </c>
      <c r="J21" s="36">
        <v>2.1</v>
      </c>
      <c r="K21" s="36">
        <v>1.909</v>
      </c>
      <c r="L21" s="36">
        <v>1.75</v>
      </c>
      <c r="M21" s="36">
        <v>1.615</v>
      </c>
      <c r="N21" s="36">
        <v>1.5</v>
      </c>
      <c r="O21" s="38">
        <v>1.313</v>
      </c>
    </row>
    <row r="22" spans="1:15" ht="12.75">
      <c r="A22" s="35">
        <v>22</v>
      </c>
      <c r="B22" s="36">
        <v>22</v>
      </c>
      <c r="C22" s="36">
        <v>11</v>
      </c>
      <c r="D22" s="36">
        <v>7.333</v>
      </c>
      <c r="E22" s="36">
        <v>5.5</v>
      </c>
      <c r="F22" s="36">
        <v>4.4</v>
      </c>
      <c r="G22" s="36">
        <v>3.667</v>
      </c>
      <c r="H22" s="36">
        <v>2.75</v>
      </c>
      <c r="I22" s="36">
        <v>2.444</v>
      </c>
      <c r="J22" s="36">
        <v>2.2</v>
      </c>
      <c r="K22" s="36">
        <v>2</v>
      </c>
      <c r="L22" s="36">
        <v>1.833</v>
      </c>
      <c r="M22" s="36">
        <v>1.692</v>
      </c>
      <c r="N22" s="36">
        <v>1.571</v>
      </c>
      <c r="O22" s="38">
        <v>1.375</v>
      </c>
    </row>
    <row r="23" spans="1:15" ht="12.75">
      <c r="A23" s="35">
        <v>24</v>
      </c>
      <c r="B23" s="36">
        <v>24</v>
      </c>
      <c r="C23" s="36">
        <v>12</v>
      </c>
      <c r="D23" s="36">
        <v>8</v>
      </c>
      <c r="E23" s="36">
        <v>6</v>
      </c>
      <c r="F23" s="36">
        <v>4.8</v>
      </c>
      <c r="G23" s="36">
        <v>4</v>
      </c>
      <c r="H23" s="36">
        <v>3</v>
      </c>
      <c r="I23" s="36">
        <v>2.667</v>
      </c>
      <c r="J23" s="36">
        <v>2.4</v>
      </c>
      <c r="K23" s="36">
        <v>2.182</v>
      </c>
      <c r="L23" s="36">
        <v>2</v>
      </c>
      <c r="M23" s="36">
        <v>1.846</v>
      </c>
      <c r="N23" s="36">
        <v>1.714</v>
      </c>
      <c r="O23" s="38">
        <v>1.5</v>
      </c>
    </row>
    <row r="24" spans="1:15" ht="12.75">
      <c r="A24" s="35">
        <v>25</v>
      </c>
      <c r="B24" s="36">
        <v>25</v>
      </c>
      <c r="C24" s="36">
        <v>12.5</v>
      </c>
      <c r="D24" s="36">
        <v>8.333</v>
      </c>
      <c r="E24" s="36">
        <v>6.25</v>
      </c>
      <c r="F24" s="36">
        <v>5</v>
      </c>
      <c r="G24" s="36">
        <v>4.167</v>
      </c>
      <c r="H24" s="36">
        <v>3.125</v>
      </c>
      <c r="I24" s="36">
        <v>2.778</v>
      </c>
      <c r="J24" s="36">
        <v>2.5</v>
      </c>
      <c r="K24" s="36">
        <v>2.273</v>
      </c>
      <c r="L24" s="36">
        <v>2.083</v>
      </c>
      <c r="M24" s="36">
        <v>1.923</v>
      </c>
      <c r="N24" s="36">
        <v>1.786</v>
      </c>
      <c r="O24" s="38">
        <v>1.563</v>
      </c>
    </row>
    <row r="25" spans="1:15" ht="12.75">
      <c r="A25" s="35">
        <v>26</v>
      </c>
      <c r="B25" s="36">
        <v>26</v>
      </c>
      <c r="C25" s="36">
        <v>13</v>
      </c>
      <c r="D25" s="36">
        <v>8.667</v>
      </c>
      <c r="E25" s="36">
        <v>6.5</v>
      </c>
      <c r="F25" s="36">
        <v>5.2</v>
      </c>
      <c r="G25" s="36">
        <v>4.333</v>
      </c>
      <c r="H25" s="36">
        <v>3.25</v>
      </c>
      <c r="I25" s="36">
        <v>2.889</v>
      </c>
      <c r="J25" s="36">
        <v>2.6</v>
      </c>
      <c r="K25" s="36">
        <v>2.364</v>
      </c>
      <c r="L25" s="36">
        <v>2.167</v>
      </c>
      <c r="M25" s="36">
        <v>2</v>
      </c>
      <c r="N25" s="36">
        <v>1.857</v>
      </c>
      <c r="O25" s="38">
        <v>1.625</v>
      </c>
    </row>
    <row r="26" spans="1:15" ht="12.75">
      <c r="A26" s="35">
        <v>27</v>
      </c>
      <c r="B26" s="36">
        <v>27</v>
      </c>
      <c r="C26" s="36">
        <v>13.5</v>
      </c>
      <c r="D26" s="36">
        <v>9</v>
      </c>
      <c r="E26" s="36">
        <v>6.75</v>
      </c>
      <c r="F26" s="36">
        <v>5.4</v>
      </c>
      <c r="G26" s="36">
        <v>4.5</v>
      </c>
      <c r="H26" s="36">
        <v>3.375</v>
      </c>
      <c r="I26" s="36">
        <v>3</v>
      </c>
      <c r="J26" s="36">
        <v>2.7</v>
      </c>
      <c r="K26" s="36">
        <v>2.455</v>
      </c>
      <c r="L26" s="36">
        <v>2.25</v>
      </c>
      <c r="M26" s="36">
        <v>2.077</v>
      </c>
      <c r="N26" s="36">
        <v>1.929</v>
      </c>
      <c r="O26" s="38">
        <v>1.688</v>
      </c>
    </row>
    <row r="27" spans="1:15" ht="12.75">
      <c r="A27" s="35">
        <v>29</v>
      </c>
      <c r="B27" s="36">
        <v>29</v>
      </c>
      <c r="C27" s="36">
        <v>14.5</v>
      </c>
      <c r="D27" s="36">
        <v>9.667</v>
      </c>
      <c r="E27" s="36">
        <v>7.25</v>
      </c>
      <c r="F27" s="36">
        <v>5.8</v>
      </c>
      <c r="G27" s="36">
        <v>4.833</v>
      </c>
      <c r="H27" s="36">
        <v>3.625</v>
      </c>
      <c r="I27" s="36">
        <v>3.222</v>
      </c>
      <c r="J27" s="36">
        <v>2.9</v>
      </c>
      <c r="K27" s="36">
        <v>2.636</v>
      </c>
      <c r="L27" s="36">
        <v>2.417</v>
      </c>
      <c r="M27" s="36">
        <v>2.231</v>
      </c>
      <c r="N27" s="36">
        <v>2.071</v>
      </c>
      <c r="O27" s="38">
        <v>1.813</v>
      </c>
    </row>
    <row r="28" spans="1:15" ht="12.75">
      <c r="A28" s="35">
        <v>30</v>
      </c>
      <c r="B28" s="36">
        <v>30</v>
      </c>
      <c r="C28" s="36">
        <v>15</v>
      </c>
      <c r="D28" s="36">
        <v>10</v>
      </c>
      <c r="E28" s="36">
        <v>7.5</v>
      </c>
      <c r="F28" s="36">
        <v>6</v>
      </c>
      <c r="G28" s="36">
        <v>5</v>
      </c>
      <c r="H28" s="36">
        <v>3.75</v>
      </c>
      <c r="I28" s="36">
        <v>3.333</v>
      </c>
      <c r="J28" s="36">
        <v>3</v>
      </c>
      <c r="K28" s="36">
        <v>2.727</v>
      </c>
      <c r="L28" s="36">
        <v>2.5</v>
      </c>
      <c r="M28" s="36">
        <v>2.308</v>
      </c>
      <c r="N28" s="36">
        <v>2.143</v>
      </c>
      <c r="O28" s="38">
        <v>1.875</v>
      </c>
    </row>
    <row r="29" spans="1:15" ht="12.75">
      <c r="A29" s="35">
        <v>32</v>
      </c>
      <c r="B29" s="36">
        <v>32</v>
      </c>
      <c r="C29" s="36">
        <v>16</v>
      </c>
      <c r="D29" s="36">
        <v>10.667</v>
      </c>
      <c r="E29" s="36">
        <v>8</v>
      </c>
      <c r="F29" s="36">
        <v>6.4</v>
      </c>
      <c r="G29" s="36">
        <v>5.333</v>
      </c>
      <c r="H29" s="36">
        <v>4</v>
      </c>
      <c r="I29" s="36">
        <v>3.556</v>
      </c>
      <c r="J29" s="36">
        <v>3.2</v>
      </c>
      <c r="K29" s="36">
        <v>2.909</v>
      </c>
      <c r="L29" s="36">
        <v>2.667</v>
      </c>
      <c r="M29" s="36">
        <v>2.462</v>
      </c>
      <c r="N29" s="36">
        <v>2.286</v>
      </c>
      <c r="O29" s="38">
        <v>2</v>
      </c>
    </row>
    <row r="30" spans="1:15" ht="12.75">
      <c r="A30" s="35">
        <v>33</v>
      </c>
      <c r="B30" s="36">
        <v>33</v>
      </c>
      <c r="C30" s="36">
        <v>16.5</v>
      </c>
      <c r="D30" s="36">
        <v>11</v>
      </c>
      <c r="E30" s="36">
        <v>8.25</v>
      </c>
      <c r="F30" s="36">
        <v>6.6</v>
      </c>
      <c r="G30" s="36">
        <v>5.5</v>
      </c>
      <c r="H30" s="36">
        <v>4.125</v>
      </c>
      <c r="I30" s="36">
        <v>3.667</v>
      </c>
      <c r="J30" s="36">
        <v>3.3</v>
      </c>
      <c r="K30" s="36">
        <v>3</v>
      </c>
      <c r="L30" s="36">
        <v>2.75</v>
      </c>
      <c r="M30" s="36">
        <v>2.538</v>
      </c>
      <c r="N30" s="36">
        <v>2.357</v>
      </c>
      <c r="O30" s="38">
        <v>2.063</v>
      </c>
    </row>
    <row r="31" spans="1:15" ht="12.75">
      <c r="A31" s="35">
        <v>34</v>
      </c>
      <c r="B31" s="36">
        <v>34</v>
      </c>
      <c r="C31" s="36">
        <v>17</v>
      </c>
      <c r="D31" s="36">
        <v>11.333</v>
      </c>
      <c r="E31" s="36">
        <v>8.5</v>
      </c>
      <c r="F31" s="36">
        <v>6.8</v>
      </c>
      <c r="G31" s="36">
        <v>5.667</v>
      </c>
      <c r="H31" s="36">
        <v>4.25</v>
      </c>
      <c r="I31" s="36">
        <v>3.778</v>
      </c>
      <c r="J31" s="36">
        <v>3.4</v>
      </c>
      <c r="K31" s="36">
        <v>3.091</v>
      </c>
      <c r="L31" s="36">
        <v>2.833</v>
      </c>
      <c r="M31" s="36">
        <v>2.615</v>
      </c>
      <c r="N31" s="36">
        <v>2.429</v>
      </c>
      <c r="O31" s="38">
        <v>2.125</v>
      </c>
    </row>
    <row r="32" spans="1:15" ht="12.75">
      <c r="A32" s="35">
        <v>35</v>
      </c>
      <c r="B32" s="36">
        <v>35</v>
      </c>
      <c r="C32" s="36">
        <v>17.5</v>
      </c>
      <c r="D32" s="36">
        <v>11.667</v>
      </c>
      <c r="E32" s="36">
        <v>8.75</v>
      </c>
      <c r="F32" s="36">
        <v>7</v>
      </c>
      <c r="G32" s="36">
        <v>5.833</v>
      </c>
      <c r="H32" s="36">
        <v>4.375</v>
      </c>
      <c r="I32" s="36">
        <v>3.889</v>
      </c>
      <c r="J32" s="36">
        <v>3.5</v>
      </c>
      <c r="K32" s="36">
        <v>3.182</v>
      </c>
      <c r="L32" s="36">
        <v>2.917</v>
      </c>
      <c r="M32" s="36">
        <v>2.692</v>
      </c>
      <c r="N32" s="36">
        <v>2.5</v>
      </c>
      <c r="O32" s="38">
        <v>2.188</v>
      </c>
    </row>
    <row r="33" spans="1:15" ht="12.75">
      <c r="A33" s="35">
        <v>36</v>
      </c>
      <c r="B33" s="36">
        <v>36</v>
      </c>
      <c r="C33" s="36">
        <v>18</v>
      </c>
      <c r="D33" s="36">
        <v>12</v>
      </c>
      <c r="E33" s="36">
        <v>9</v>
      </c>
      <c r="F33" s="36">
        <v>7.2</v>
      </c>
      <c r="G33" s="36">
        <v>6</v>
      </c>
      <c r="H33" s="36">
        <v>4.5</v>
      </c>
      <c r="I33" s="36">
        <v>4</v>
      </c>
      <c r="J33" s="36">
        <v>3.6</v>
      </c>
      <c r="K33" s="36">
        <v>3.273</v>
      </c>
      <c r="L33" s="36">
        <v>3</v>
      </c>
      <c r="M33" s="36">
        <v>2.769</v>
      </c>
      <c r="N33" s="36">
        <v>2.571</v>
      </c>
      <c r="O33" s="38">
        <v>2.25</v>
      </c>
    </row>
    <row r="34" spans="1:15" ht="12.75">
      <c r="A34" s="35">
        <v>37</v>
      </c>
      <c r="B34" s="36">
        <v>37</v>
      </c>
      <c r="C34" s="36">
        <v>18.5</v>
      </c>
      <c r="D34" s="36">
        <v>12.333</v>
      </c>
      <c r="E34" s="36">
        <v>9.25</v>
      </c>
      <c r="F34" s="36">
        <v>7.4</v>
      </c>
      <c r="G34" s="36">
        <v>6.167</v>
      </c>
      <c r="H34" s="36">
        <v>4.625</v>
      </c>
      <c r="I34" s="36">
        <v>4.111</v>
      </c>
      <c r="J34" s="36">
        <v>3.7</v>
      </c>
      <c r="K34" s="36">
        <v>3.364</v>
      </c>
      <c r="L34" s="36">
        <v>3.083</v>
      </c>
      <c r="M34" s="36">
        <v>2.846</v>
      </c>
      <c r="N34" s="36">
        <v>2.643</v>
      </c>
      <c r="O34" s="38">
        <v>2.313</v>
      </c>
    </row>
    <row r="35" spans="1:15" ht="12.75">
      <c r="A35" s="35">
        <v>38</v>
      </c>
      <c r="B35" s="36">
        <v>38</v>
      </c>
      <c r="C35" s="36">
        <v>19</v>
      </c>
      <c r="D35" s="36">
        <v>12.667</v>
      </c>
      <c r="E35" s="36">
        <v>9.5</v>
      </c>
      <c r="F35" s="36">
        <v>7.6</v>
      </c>
      <c r="G35" s="36">
        <v>6.333</v>
      </c>
      <c r="H35" s="36">
        <v>4.75</v>
      </c>
      <c r="I35" s="36">
        <v>4.222</v>
      </c>
      <c r="J35" s="36">
        <v>3.8</v>
      </c>
      <c r="K35" s="36">
        <v>3.455</v>
      </c>
      <c r="L35" s="36">
        <v>3.167</v>
      </c>
      <c r="M35" s="36">
        <v>2.923</v>
      </c>
      <c r="N35" s="36">
        <v>2.714</v>
      </c>
      <c r="O35" s="38">
        <v>2.375</v>
      </c>
    </row>
    <row r="36" spans="1:15" ht="12.75">
      <c r="A36" s="35">
        <v>40</v>
      </c>
      <c r="B36" s="36">
        <v>40</v>
      </c>
      <c r="C36" s="36">
        <v>20</v>
      </c>
      <c r="D36" s="36">
        <v>13.333</v>
      </c>
      <c r="E36" s="36">
        <v>10</v>
      </c>
      <c r="F36" s="36">
        <v>8</v>
      </c>
      <c r="G36" s="36">
        <v>6.667</v>
      </c>
      <c r="H36" s="36">
        <v>5</v>
      </c>
      <c r="I36" s="36">
        <v>4.444</v>
      </c>
      <c r="J36" s="36">
        <v>4</v>
      </c>
      <c r="K36" s="36">
        <v>3.636</v>
      </c>
      <c r="L36" s="36">
        <v>3.333</v>
      </c>
      <c r="M36" s="36">
        <v>3.077</v>
      </c>
      <c r="N36" s="36">
        <v>2.857</v>
      </c>
      <c r="O36" s="38">
        <v>2.5</v>
      </c>
    </row>
    <row r="37" spans="1:15" ht="12.75">
      <c r="A37" s="35">
        <v>41</v>
      </c>
      <c r="B37" s="36">
        <v>41</v>
      </c>
      <c r="C37" s="36">
        <v>20.5</v>
      </c>
      <c r="D37" s="36">
        <v>13.667</v>
      </c>
      <c r="E37" s="36">
        <v>10.25</v>
      </c>
      <c r="F37" s="36">
        <v>8.2</v>
      </c>
      <c r="G37" s="36">
        <v>6.833</v>
      </c>
      <c r="H37" s="36">
        <v>5.125</v>
      </c>
      <c r="I37" s="36">
        <v>4.556</v>
      </c>
      <c r="J37" s="36">
        <v>4.1</v>
      </c>
      <c r="K37" s="36">
        <v>3.727</v>
      </c>
      <c r="L37" s="36">
        <v>3.417</v>
      </c>
      <c r="M37" s="36">
        <v>3.154</v>
      </c>
      <c r="N37" s="36">
        <v>2.929</v>
      </c>
      <c r="O37" s="38">
        <v>2.563</v>
      </c>
    </row>
    <row r="38" spans="1:15" ht="12.75">
      <c r="A38" s="35">
        <v>42</v>
      </c>
      <c r="B38" s="36">
        <v>42</v>
      </c>
      <c r="C38" s="36">
        <v>21</v>
      </c>
      <c r="D38" s="36">
        <v>14</v>
      </c>
      <c r="E38" s="36">
        <v>10.5</v>
      </c>
      <c r="F38" s="36">
        <v>8.4</v>
      </c>
      <c r="G38" s="36">
        <v>7</v>
      </c>
      <c r="H38" s="36">
        <v>5.25</v>
      </c>
      <c r="I38" s="36">
        <v>4.667</v>
      </c>
      <c r="J38" s="36">
        <v>4.2</v>
      </c>
      <c r="K38" s="36">
        <v>3.818</v>
      </c>
      <c r="L38" s="36">
        <v>3.5</v>
      </c>
      <c r="M38" s="36">
        <v>3.231</v>
      </c>
      <c r="N38" s="36">
        <v>3</v>
      </c>
      <c r="O38" s="38">
        <v>2.625</v>
      </c>
    </row>
    <row r="39" spans="1:15" ht="12.75">
      <c r="A39" s="35">
        <v>43</v>
      </c>
      <c r="B39" s="36">
        <v>43</v>
      </c>
      <c r="C39" s="36">
        <v>21.5</v>
      </c>
      <c r="D39" s="36">
        <v>14.333</v>
      </c>
      <c r="E39" s="36">
        <v>10.75</v>
      </c>
      <c r="F39" s="36">
        <v>8.6</v>
      </c>
      <c r="G39" s="36">
        <v>7.167</v>
      </c>
      <c r="H39" s="36">
        <v>5.375</v>
      </c>
      <c r="I39" s="36">
        <v>4.778</v>
      </c>
      <c r="J39" s="36">
        <v>4.3</v>
      </c>
      <c r="K39" s="36">
        <v>3.909</v>
      </c>
      <c r="L39" s="36">
        <v>3.583</v>
      </c>
      <c r="M39" s="36">
        <v>3.308</v>
      </c>
      <c r="N39" s="36">
        <v>3.071</v>
      </c>
      <c r="O39" s="38">
        <v>2.688</v>
      </c>
    </row>
    <row r="40" spans="1:15" ht="12.75">
      <c r="A40" s="35">
        <v>44</v>
      </c>
      <c r="B40" s="36">
        <v>44</v>
      </c>
      <c r="C40" s="36">
        <v>22</v>
      </c>
      <c r="D40" s="36">
        <v>14.667</v>
      </c>
      <c r="E40" s="36">
        <v>11</v>
      </c>
      <c r="F40" s="36">
        <v>8.8</v>
      </c>
      <c r="G40" s="36">
        <v>7.333</v>
      </c>
      <c r="H40" s="36">
        <v>5.5</v>
      </c>
      <c r="I40" s="36">
        <v>4.889</v>
      </c>
      <c r="J40" s="36">
        <v>4.4</v>
      </c>
      <c r="K40" s="36">
        <v>4</v>
      </c>
      <c r="L40" s="36">
        <v>3.667</v>
      </c>
      <c r="M40" s="36">
        <v>3.385</v>
      </c>
      <c r="N40" s="36">
        <v>3.143</v>
      </c>
      <c r="O40" s="38">
        <v>2.75</v>
      </c>
    </row>
    <row r="41" spans="1:15" ht="12.75">
      <c r="A41" s="35">
        <v>45</v>
      </c>
      <c r="B41" s="36">
        <v>45</v>
      </c>
      <c r="C41" s="36">
        <v>22.5</v>
      </c>
      <c r="D41" s="36">
        <v>15</v>
      </c>
      <c r="E41" s="36">
        <v>11.25</v>
      </c>
      <c r="F41" s="36">
        <v>9</v>
      </c>
      <c r="G41" s="36">
        <v>7.5</v>
      </c>
      <c r="H41" s="36">
        <v>5.625</v>
      </c>
      <c r="I41" s="36">
        <v>5</v>
      </c>
      <c r="J41" s="36">
        <v>4.5</v>
      </c>
      <c r="K41" s="36">
        <v>4.091</v>
      </c>
      <c r="L41" s="36">
        <v>3.75</v>
      </c>
      <c r="M41" s="36">
        <v>3.462</v>
      </c>
      <c r="N41" s="36">
        <v>3.214</v>
      </c>
      <c r="O41" s="38">
        <v>2.813</v>
      </c>
    </row>
    <row r="42" spans="1:15" ht="12.75">
      <c r="A42" s="35">
        <v>46</v>
      </c>
      <c r="B42" s="36">
        <v>46</v>
      </c>
      <c r="C42" s="36">
        <v>23</v>
      </c>
      <c r="D42" s="36">
        <v>15.333</v>
      </c>
      <c r="E42" s="36">
        <v>11.5</v>
      </c>
      <c r="F42" s="36">
        <v>9.2</v>
      </c>
      <c r="G42" s="36">
        <v>7.667</v>
      </c>
      <c r="H42" s="36">
        <v>5.75</v>
      </c>
      <c r="I42" s="36">
        <v>5.111</v>
      </c>
      <c r="J42" s="36">
        <v>4.6</v>
      </c>
      <c r="K42" s="36">
        <v>4.182</v>
      </c>
      <c r="L42" s="36">
        <v>3.833</v>
      </c>
      <c r="M42" s="36">
        <v>3.538</v>
      </c>
      <c r="N42" s="36">
        <v>3.286</v>
      </c>
      <c r="O42" s="38">
        <v>2.875</v>
      </c>
    </row>
    <row r="43" spans="1:15" ht="12.75">
      <c r="A43" s="35">
        <v>48</v>
      </c>
      <c r="B43" s="36">
        <v>48</v>
      </c>
      <c r="C43" s="36">
        <v>24</v>
      </c>
      <c r="D43" s="36">
        <v>16</v>
      </c>
      <c r="E43" s="36">
        <v>12</v>
      </c>
      <c r="F43" s="36">
        <v>9.6</v>
      </c>
      <c r="G43" s="36">
        <v>8</v>
      </c>
      <c r="H43" s="36">
        <v>6</v>
      </c>
      <c r="I43" s="36">
        <v>5.333</v>
      </c>
      <c r="J43" s="36">
        <v>4.8</v>
      </c>
      <c r="K43" s="36">
        <v>4.364</v>
      </c>
      <c r="L43" s="36">
        <v>4</v>
      </c>
      <c r="M43" s="36">
        <v>3.692</v>
      </c>
      <c r="N43" s="36">
        <v>3.429</v>
      </c>
      <c r="O43" s="38">
        <v>3</v>
      </c>
    </row>
    <row r="44" spans="1:15" ht="12.75">
      <c r="A44" s="35">
        <v>49</v>
      </c>
      <c r="B44" s="36">
        <v>49</v>
      </c>
      <c r="C44" s="36">
        <v>24.5</v>
      </c>
      <c r="D44" s="36">
        <v>16.333</v>
      </c>
      <c r="E44" s="36">
        <v>12.25</v>
      </c>
      <c r="F44" s="36">
        <v>9.8</v>
      </c>
      <c r="G44" s="36">
        <v>8.167</v>
      </c>
      <c r="H44" s="36">
        <v>6.125</v>
      </c>
      <c r="I44" s="36">
        <v>5.444</v>
      </c>
      <c r="J44" s="36">
        <v>4.9</v>
      </c>
      <c r="K44" s="36">
        <v>4.455</v>
      </c>
      <c r="L44" s="36">
        <v>4.083</v>
      </c>
      <c r="M44" s="36">
        <v>3.769</v>
      </c>
      <c r="N44" s="36">
        <v>3.5</v>
      </c>
      <c r="O44" s="38">
        <v>3.063</v>
      </c>
    </row>
    <row r="45" spans="1:15" ht="12.75">
      <c r="A45" s="35">
        <v>50</v>
      </c>
      <c r="B45" s="36">
        <v>50</v>
      </c>
      <c r="C45" s="36">
        <v>25</v>
      </c>
      <c r="D45" s="36">
        <v>16.667</v>
      </c>
      <c r="E45" s="36">
        <v>12.5</v>
      </c>
      <c r="F45" s="36">
        <v>10</v>
      </c>
      <c r="G45" s="36">
        <v>8.333</v>
      </c>
      <c r="H45" s="36">
        <v>6.25</v>
      </c>
      <c r="I45" s="36">
        <v>5.556</v>
      </c>
      <c r="J45" s="36">
        <v>5</v>
      </c>
      <c r="K45" s="36">
        <v>4.545</v>
      </c>
      <c r="L45" s="36">
        <v>4.167</v>
      </c>
      <c r="M45" s="36">
        <v>3.846</v>
      </c>
      <c r="N45" s="36">
        <v>3.571</v>
      </c>
      <c r="O45" s="38">
        <v>3.125</v>
      </c>
    </row>
    <row r="46" spans="1:15" ht="12.75">
      <c r="A46" s="35">
        <v>51</v>
      </c>
      <c r="B46" s="36">
        <v>51</v>
      </c>
      <c r="C46" s="36">
        <v>25.5</v>
      </c>
      <c r="D46" s="36">
        <v>17</v>
      </c>
      <c r="E46" s="36">
        <v>12.75</v>
      </c>
      <c r="F46" s="36">
        <v>10.2</v>
      </c>
      <c r="G46" s="36">
        <v>8.5</v>
      </c>
      <c r="H46" s="36">
        <v>6.375</v>
      </c>
      <c r="I46" s="36">
        <v>5.667</v>
      </c>
      <c r="J46" s="36">
        <v>5.1</v>
      </c>
      <c r="K46" s="36">
        <v>4.636</v>
      </c>
      <c r="L46" s="36">
        <v>4.25</v>
      </c>
      <c r="M46" s="36">
        <v>3.923</v>
      </c>
      <c r="N46" s="36">
        <v>3.643</v>
      </c>
      <c r="O46" s="38">
        <v>3.188</v>
      </c>
    </row>
    <row r="47" spans="1:15" ht="12.75">
      <c r="A47" s="35">
        <v>52</v>
      </c>
      <c r="B47" s="36">
        <v>52</v>
      </c>
      <c r="C47" s="36">
        <v>26</v>
      </c>
      <c r="D47" s="36">
        <v>17.333</v>
      </c>
      <c r="E47" s="36">
        <v>13</v>
      </c>
      <c r="F47" s="36">
        <v>10.4</v>
      </c>
      <c r="G47" s="36">
        <v>8.667</v>
      </c>
      <c r="H47" s="36">
        <v>6.5</v>
      </c>
      <c r="I47" s="36">
        <v>5.778</v>
      </c>
      <c r="J47" s="36">
        <v>5.2</v>
      </c>
      <c r="K47" s="36">
        <v>4.727</v>
      </c>
      <c r="L47" s="36">
        <v>4.333</v>
      </c>
      <c r="M47" s="36">
        <v>4</v>
      </c>
      <c r="N47" s="36">
        <v>3.714</v>
      </c>
      <c r="O47" s="38">
        <v>3.25</v>
      </c>
    </row>
    <row r="48" spans="1:15" ht="12.75">
      <c r="A48" s="35">
        <v>53</v>
      </c>
      <c r="B48" s="36">
        <v>53</v>
      </c>
      <c r="C48" s="36">
        <v>26.5</v>
      </c>
      <c r="D48" s="36">
        <v>17.667</v>
      </c>
      <c r="E48" s="36">
        <v>13.25</v>
      </c>
      <c r="F48" s="36">
        <v>10.6</v>
      </c>
      <c r="G48" s="36">
        <v>8.833</v>
      </c>
      <c r="H48" s="36">
        <v>6.625</v>
      </c>
      <c r="I48" s="36">
        <v>5.889</v>
      </c>
      <c r="J48" s="36">
        <v>5.3</v>
      </c>
      <c r="K48" s="36">
        <v>4.818</v>
      </c>
      <c r="L48" s="36">
        <v>4.417</v>
      </c>
      <c r="M48" s="36">
        <v>4.077</v>
      </c>
      <c r="N48" s="36">
        <v>3.786</v>
      </c>
      <c r="O48" s="38">
        <v>3.313</v>
      </c>
    </row>
    <row r="49" spans="1:15" ht="12.75">
      <c r="A49" s="35">
        <v>54</v>
      </c>
      <c r="B49" s="36">
        <v>54</v>
      </c>
      <c r="C49" s="36">
        <v>27</v>
      </c>
      <c r="D49" s="36">
        <v>18</v>
      </c>
      <c r="E49" s="36">
        <v>13.5</v>
      </c>
      <c r="F49" s="36">
        <v>10.8</v>
      </c>
      <c r="G49" s="36">
        <v>9</v>
      </c>
      <c r="H49" s="36">
        <v>6.75</v>
      </c>
      <c r="I49" s="36">
        <v>6</v>
      </c>
      <c r="J49" s="36">
        <v>5.4</v>
      </c>
      <c r="K49" s="36">
        <v>4.909</v>
      </c>
      <c r="L49" s="36">
        <v>4.5</v>
      </c>
      <c r="M49" s="36">
        <v>4.154</v>
      </c>
      <c r="N49" s="36">
        <v>3.857</v>
      </c>
      <c r="O49" s="38">
        <v>3.375</v>
      </c>
    </row>
    <row r="50" spans="1:15" ht="12.75">
      <c r="A50" s="35">
        <v>56</v>
      </c>
      <c r="B50" s="36">
        <v>56</v>
      </c>
      <c r="C50" s="36">
        <v>28</v>
      </c>
      <c r="D50" s="36">
        <v>18.667</v>
      </c>
      <c r="E50" s="36">
        <v>14</v>
      </c>
      <c r="F50" s="36">
        <v>11.2</v>
      </c>
      <c r="G50" s="36">
        <v>9.333</v>
      </c>
      <c r="H50" s="36">
        <v>7</v>
      </c>
      <c r="I50" s="36">
        <v>6.222</v>
      </c>
      <c r="J50" s="36">
        <v>5.6</v>
      </c>
      <c r="K50" s="36">
        <v>5.091</v>
      </c>
      <c r="L50" s="36">
        <v>4.667</v>
      </c>
      <c r="M50" s="36">
        <v>4.308</v>
      </c>
      <c r="N50" s="36">
        <v>4</v>
      </c>
      <c r="O50" s="38">
        <v>3.5</v>
      </c>
    </row>
    <row r="51" spans="1:15" ht="12.75">
      <c r="A51" s="35">
        <v>57</v>
      </c>
      <c r="B51" s="36">
        <v>57</v>
      </c>
      <c r="C51" s="36">
        <v>28.5</v>
      </c>
      <c r="D51" s="36">
        <v>19</v>
      </c>
      <c r="E51" s="36">
        <v>14.25</v>
      </c>
      <c r="F51" s="36">
        <v>11.4</v>
      </c>
      <c r="G51" s="36">
        <v>9.5</v>
      </c>
      <c r="H51" s="36">
        <v>7.125</v>
      </c>
      <c r="I51" s="36">
        <v>6.333</v>
      </c>
      <c r="J51" s="36">
        <v>5.7</v>
      </c>
      <c r="K51" s="36">
        <v>5.182</v>
      </c>
      <c r="L51" s="36">
        <v>4.75</v>
      </c>
      <c r="M51" s="36">
        <v>4.385</v>
      </c>
      <c r="N51" s="36">
        <v>4.071</v>
      </c>
      <c r="O51" s="38">
        <v>3.563</v>
      </c>
    </row>
    <row r="52" spans="1:15" ht="12.75">
      <c r="A52" s="35">
        <v>58</v>
      </c>
      <c r="B52" s="36">
        <v>58</v>
      </c>
      <c r="C52" s="36">
        <v>29</v>
      </c>
      <c r="D52" s="36">
        <v>19.333</v>
      </c>
      <c r="E52" s="36">
        <v>14.5</v>
      </c>
      <c r="F52" s="36">
        <v>11.6</v>
      </c>
      <c r="G52" s="36">
        <v>9.667</v>
      </c>
      <c r="H52" s="36">
        <v>7.25</v>
      </c>
      <c r="I52" s="36">
        <v>6.444</v>
      </c>
      <c r="J52" s="36">
        <v>5.8</v>
      </c>
      <c r="K52" s="36">
        <v>5.273</v>
      </c>
      <c r="L52" s="36">
        <v>4.833</v>
      </c>
      <c r="M52" s="36">
        <v>4.462</v>
      </c>
      <c r="N52" s="36">
        <v>4.143</v>
      </c>
      <c r="O52" s="38">
        <v>3.625</v>
      </c>
    </row>
    <row r="53" spans="1:15" ht="12.75">
      <c r="A53" s="35">
        <v>59</v>
      </c>
      <c r="B53" s="36">
        <v>59</v>
      </c>
      <c r="C53" s="36">
        <v>29.5</v>
      </c>
      <c r="D53" s="36">
        <v>19.667</v>
      </c>
      <c r="E53" s="36">
        <v>14.75</v>
      </c>
      <c r="F53" s="36">
        <v>11.8</v>
      </c>
      <c r="G53" s="36">
        <v>9.833</v>
      </c>
      <c r="H53" s="36">
        <v>7.375</v>
      </c>
      <c r="I53" s="36">
        <v>6.556</v>
      </c>
      <c r="J53" s="36">
        <v>5.9</v>
      </c>
      <c r="K53" s="36">
        <v>5.364</v>
      </c>
      <c r="L53" s="36">
        <v>4.917</v>
      </c>
      <c r="M53" s="36">
        <v>4.538</v>
      </c>
      <c r="N53" s="36">
        <v>4.214</v>
      </c>
      <c r="O53" s="38">
        <v>3.688</v>
      </c>
    </row>
    <row r="54" spans="1:15" ht="12.75">
      <c r="A54" s="35">
        <v>61</v>
      </c>
      <c r="B54" s="36">
        <v>61</v>
      </c>
      <c r="C54" s="36">
        <v>30.5</v>
      </c>
      <c r="D54" s="36">
        <v>20.333</v>
      </c>
      <c r="E54" s="36">
        <v>15.25</v>
      </c>
      <c r="F54" s="36">
        <v>12.2</v>
      </c>
      <c r="G54" s="36">
        <v>10.167</v>
      </c>
      <c r="H54" s="36">
        <v>7.625</v>
      </c>
      <c r="I54" s="36">
        <v>6.778</v>
      </c>
      <c r="J54" s="36">
        <v>6.1</v>
      </c>
      <c r="K54" s="36">
        <v>5.545</v>
      </c>
      <c r="L54" s="36">
        <v>5.083</v>
      </c>
      <c r="M54" s="36">
        <v>4.692</v>
      </c>
      <c r="N54" s="36">
        <v>4.357</v>
      </c>
      <c r="O54" s="38">
        <v>3.813</v>
      </c>
    </row>
    <row r="55" spans="1:15" ht="12.75">
      <c r="A55" s="35">
        <v>62</v>
      </c>
      <c r="B55" s="36">
        <v>62</v>
      </c>
      <c r="C55" s="36">
        <v>31</v>
      </c>
      <c r="D55" s="36">
        <v>20.667</v>
      </c>
      <c r="E55" s="36">
        <v>15.5</v>
      </c>
      <c r="F55" s="36">
        <v>12.4</v>
      </c>
      <c r="G55" s="36">
        <v>10.333</v>
      </c>
      <c r="H55" s="36">
        <v>7.75</v>
      </c>
      <c r="I55" s="36">
        <v>6.889</v>
      </c>
      <c r="J55" s="36">
        <v>6.2</v>
      </c>
      <c r="K55" s="36">
        <v>5.636</v>
      </c>
      <c r="L55" s="36">
        <v>5.167</v>
      </c>
      <c r="M55" s="36">
        <v>4.769</v>
      </c>
      <c r="N55" s="36">
        <v>4.429</v>
      </c>
      <c r="O55" s="38">
        <v>3.875</v>
      </c>
    </row>
    <row r="56" spans="1:15" ht="12.75">
      <c r="A56" s="35">
        <v>64</v>
      </c>
      <c r="B56" s="36">
        <v>64</v>
      </c>
      <c r="C56" s="36">
        <v>32</v>
      </c>
      <c r="D56" s="36">
        <v>21.333</v>
      </c>
      <c r="E56" s="36">
        <v>16</v>
      </c>
      <c r="F56" s="36">
        <v>12.8</v>
      </c>
      <c r="G56" s="36">
        <v>10.667</v>
      </c>
      <c r="H56" s="36">
        <v>8</v>
      </c>
      <c r="I56" s="36">
        <v>7.111</v>
      </c>
      <c r="J56" s="36">
        <v>6.4</v>
      </c>
      <c r="K56" s="36">
        <v>5.818</v>
      </c>
      <c r="L56" s="36">
        <v>5.333</v>
      </c>
      <c r="M56" s="36">
        <v>4.923</v>
      </c>
      <c r="N56" s="36">
        <v>4.571</v>
      </c>
      <c r="O56" s="38">
        <v>4</v>
      </c>
    </row>
    <row r="57" spans="1:15" ht="12.75">
      <c r="A57" s="35">
        <v>65</v>
      </c>
      <c r="B57" s="36">
        <v>65</v>
      </c>
      <c r="C57" s="36">
        <v>32.5</v>
      </c>
      <c r="D57" s="36">
        <v>21.667</v>
      </c>
      <c r="E57" s="36">
        <v>16.25</v>
      </c>
      <c r="F57" s="36">
        <v>13</v>
      </c>
      <c r="G57" s="36">
        <v>10.833</v>
      </c>
      <c r="H57" s="36">
        <v>8.125</v>
      </c>
      <c r="I57" s="36">
        <v>7.222</v>
      </c>
      <c r="J57" s="36">
        <v>6.5</v>
      </c>
      <c r="K57" s="36">
        <v>5.909</v>
      </c>
      <c r="L57" s="36">
        <v>5.417</v>
      </c>
      <c r="M57" s="36">
        <v>5</v>
      </c>
      <c r="N57" s="36">
        <v>4.643</v>
      </c>
      <c r="O57" s="38">
        <v>4.063</v>
      </c>
    </row>
    <row r="58" spans="1:15" ht="12.75">
      <c r="A58" s="35">
        <v>66</v>
      </c>
      <c r="B58" s="36">
        <v>66</v>
      </c>
      <c r="C58" s="36">
        <v>33</v>
      </c>
      <c r="D58" s="36">
        <v>22</v>
      </c>
      <c r="E58" s="36">
        <v>16.5</v>
      </c>
      <c r="F58" s="36">
        <v>13.2</v>
      </c>
      <c r="G58" s="36">
        <v>11</v>
      </c>
      <c r="H58" s="36">
        <v>8.25</v>
      </c>
      <c r="I58" s="36">
        <v>7.333</v>
      </c>
      <c r="J58" s="36">
        <v>6.6</v>
      </c>
      <c r="K58" s="36">
        <v>6</v>
      </c>
      <c r="L58" s="36">
        <v>5.5</v>
      </c>
      <c r="M58" s="36">
        <v>5.077</v>
      </c>
      <c r="N58" s="36">
        <v>4.714</v>
      </c>
      <c r="O58" s="38">
        <v>4.125</v>
      </c>
    </row>
    <row r="59" spans="1:15" ht="12.75">
      <c r="A59" s="35">
        <v>67</v>
      </c>
      <c r="B59" s="36">
        <v>67</v>
      </c>
      <c r="C59" s="36">
        <v>33.5</v>
      </c>
      <c r="D59" s="36">
        <v>22.333</v>
      </c>
      <c r="E59" s="36">
        <v>16.75</v>
      </c>
      <c r="F59" s="36">
        <v>13.4</v>
      </c>
      <c r="G59" s="36">
        <v>11.167</v>
      </c>
      <c r="H59" s="36">
        <v>8.375</v>
      </c>
      <c r="I59" s="36">
        <v>7.444</v>
      </c>
      <c r="J59" s="36">
        <v>6.7</v>
      </c>
      <c r="K59" s="36">
        <v>6.091</v>
      </c>
      <c r="L59" s="36">
        <v>5.583</v>
      </c>
      <c r="M59" s="36">
        <v>5.154</v>
      </c>
      <c r="N59" s="36">
        <v>4.786</v>
      </c>
      <c r="O59" s="38">
        <v>4.188</v>
      </c>
    </row>
    <row r="60" spans="1:15" ht="12.75">
      <c r="A60" s="35">
        <v>68</v>
      </c>
      <c r="B60" s="36">
        <v>68</v>
      </c>
      <c r="C60" s="36">
        <v>34</v>
      </c>
      <c r="D60" s="36">
        <v>22.667</v>
      </c>
      <c r="E60" s="36">
        <v>17</v>
      </c>
      <c r="F60" s="36">
        <v>13.6</v>
      </c>
      <c r="G60" s="36">
        <v>11.333</v>
      </c>
      <c r="H60" s="36">
        <v>8.5</v>
      </c>
      <c r="I60" s="36">
        <v>7.556</v>
      </c>
      <c r="J60" s="36">
        <v>6.8</v>
      </c>
      <c r="K60" s="36">
        <v>6.182</v>
      </c>
      <c r="L60" s="36">
        <v>5.667</v>
      </c>
      <c r="M60" s="36">
        <v>5.231</v>
      </c>
      <c r="N60" s="36">
        <v>4.857</v>
      </c>
      <c r="O60" s="38">
        <v>4.25</v>
      </c>
    </row>
    <row r="61" spans="1:15" ht="12.75">
      <c r="A61" s="35">
        <v>69</v>
      </c>
      <c r="B61" s="36">
        <v>69</v>
      </c>
      <c r="C61" s="36">
        <v>34.5</v>
      </c>
      <c r="D61" s="36">
        <v>23</v>
      </c>
      <c r="E61" s="36">
        <v>17.25</v>
      </c>
      <c r="F61" s="36">
        <v>13.8</v>
      </c>
      <c r="G61" s="36">
        <v>11.5</v>
      </c>
      <c r="H61" s="36">
        <v>8.625</v>
      </c>
      <c r="I61" s="36">
        <v>7.667</v>
      </c>
      <c r="J61" s="36">
        <v>6.9</v>
      </c>
      <c r="K61" s="36">
        <v>6.273</v>
      </c>
      <c r="L61" s="36">
        <v>5.75</v>
      </c>
      <c r="M61" s="36">
        <v>5.308</v>
      </c>
      <c r="N61" s="36">
        <v>4.929</v>
      </c>
      <c r="O61" s="38">
        <v>4.313</v>
      </c>
    </row>
    <row r="62" spans="1:15" ht="12.75">
      <c r="A62" s="35">
        <v>70</v>
      </c>
      <c r="B62" s="36">
        <v>70</v>
      </c>
      <c r="C62" s="36">
        <v>35</v>
      </c>
      <c r="D62" s="36">
        <v>23.333</v>
      </c>
      <c r="E62" s="36">
        <v>17.5</v>
      </c>
      <c r="F62" s="36">
        <v>14</v>
      </c>
      <c r="G62" s="36">
        <v>11.667</v>
      </c>
      <c r="H62" s="36">
        <v>8.75</v>
      </c>
      <c r="I62" s="36">
        <v>7.778</v>
      </c>
      <c r="J62" s="36">
        <v>7</v>
      </c>
      <c r="K62" s="36">
        <v>6.364</v>
      </c>
      <c r="L62" s="36">
        <v>5.833</v>
      </c>
      <c r="M62" s="36">
        <v>5.385</v>
      </c>
      <c r="N62" s="36">
        <v>5</v>
      </c>
      <c r="O62" s="38">
        <v>4.375</v>
      </c>
    </row>
    <row r="63" spans="1:15" ht="12.75">
      <c r="A63" s="35">
        <v>72</v>
      </c>
      <c r="B63" s="36">
        <v>72</v>
      </c>
      <c r="C63" s="36">
        <v>36</v>
      </c>
      <c r="D63" s="36">
        <v>24</v>
      </c>
      <c r="E63" s="36">
        <v>18</v>
      </c>
      <c r="F63" s="36">
        <v>14.4</v>
      </c>
      <c r="G63" s="36">
        <v>12</v>
      </c>
      <c r="H63" s="36">
        <v>9</v>
      </c>
      <c r="I63" s="36">
        <v>8</v>
      </c>
      <c r="J63" s="36">
        <v>7.2</v>
      </c>
      <c r="K63" s="36">
        <v>6.545</v>
      </c>
      <c r="L63" s="36">
        <v>6</v>
      </c>
      <c r="M63" s="36">
        <v>5.538</v>
      </c>
      <c r="N63" s="36">
        <v>5.143</v>
      </c>
      <c r="O63" s="38">
        <v>4.5</v>
      </c>
    </row>
    <row r="64" spans="1:15" ht="12.75">
      <c r="A64" s="35">
        <v>73</v>
      </c>
      <c r="B64" s="36">
        <v>73</v>
      </c>
      <c r="C64" s="36">
        <v>36.5</v>
      </c>
      <c r="D64" s="36">
        <v>24.333</v>
      </c>
      <c r="E64" s="36">
        <v>18.25</v>
      </c>
      <c r="F64" s="36">
        <v>14.6</v>
      </c>
      <c r="G64" s="36">
        <v>12.167</v>
      </c>
      <c r="H64" s="36">
        <v>9.125</v>
      </c>
      <c r="I64" s="36">
        <v>8.111</v>
      </c>
      <c r="J64" s="36">
        <v>7.3</v>
      </c>
      <c r="K64" s="36">
        <v>6.636</v>
      </c>
      <c r="L64" s="36">
        <v>6.083</v>
      </c>
      <c r="M64" s="36">
        <v>5.615</v>
      </c>
      <c r="N64" s="36">
        <v>5.214</v>
      </c>
      <c r="O64" s="38">
        <v>4.563</v>
      </c>
    </row>
    <row r="65" spans="1:15" ht="12.75">
      <c r="A65" s="35">
        <v>74</v>
      </c>
      <c r="B65" s="36">
        <v>74</v>
      </c>
      <c r="C65" s="36">
        <v>37</v>
      </c>
      <c r="D65" s="36">
        <v>24.667</v>
      </c>
      <c r="E65" s="36">
        <v>18.5</v>
      </c>
      <c r="F65" s="36">
        <v>14.8</v>
      </c>
      <c r="G65" s="36">
        <v>12.333</v>
      </c>
      <c r="H65" s="36">
        <v>9.25</v>
      </c>
      <c r="I65" s="36">
        <v>8.222</v>
      </c>
      <c r="J65" s="36">
        <v>7.4</v>
      </c>
      <c r="K65" s="36">
        <v>6.727</v>
      </c>
      <c r="L65" s="36">
        <v>6.167</v>
      </c>
      <c r="M65" s="36">
        <v>5.692</v>
      </c>
      <c r="N65" s="36">
        <v>5.286</v>
      </c>
      <c r="O65" s="38">
        <v>4.625</v>
      </c>
    </row>
    <row r="66" spans="1:15" ht="12.75">
      <c r="A66" s="35">
        <v>75</v>
      </c>
      <c r="B66" s="36">
        <v>75</v>
      </c>
      <c r="C66" s="36">
        <v>37.5</v>
      </c>
      <c r="D66" s="36">
        <v>25</v>
      </c>
      <c r="E66" s="36">
        <v>18.75</v>
      </c>
      <c r="F66" s="36">
        <v>15</v>
      </c>
      <c r="G66" s="36">
        <v>12.5</v>
      </c>
      <c r="H66" s="36">
        <v>9.375</v>
      </c>
      <c r="I66" s="36">
        <v>8.333</v>
      </c>
      <c r="J66" s="36">
        <v>7.5</v>
      </c>
      <c r="K66" s="36">
        <v>6.818</v>
      </c>
      <c r="L66" s="36">
        <v>6.25</v>
      </c>
      <c r="M66" s="36">
        <v>5.769</v>
      </c>
      <c r="N66" s="36">
        <v>5.357</v>
      </c>
      <c r="O66" s="38">
        <v>4.688</v>
      </c>
    </row>
    <row r="67" spans="1:15" ht="12.75">
      <c r="A67" s="35">
        <v>76</v>
      </c>
      <c r="B67" s="36">
        <v>76</v>
      </c>
      <c r="C67" s="36">
        <v>38</v>
      </c>
      <c r="D67" s="36">
        <v>25.333</v>
      </c>
      <c r="E67" s="36">
        <v>19</v>
      </c>
      <c r="F67" s="36">
        <v>15.2</v>
      </c>
      <c r="G67" s="36">
        <v>12.667</v>
      </c>
      <c r="H67" s="36">
        <v>9.5</v>
      </c>
      <c r="I67" s="36">
        <v>8.444</v>
      </c>
      <c r="J67" s="36">
        <v>7.6</v>
      </c>
      <c r="K67" s="36">
        <v>6.909</v>
      </c>
      <c r="L67" s="36">
        <v>6.333</v>
      </c>
      <c r="M67" s="36">
        <v>5.846</v>
      </c>
      <c r="N67" s="36">
        <v>5.429</v>
      </c>
      <c r="O67" s="38">
        <v>4.75</v>
      </c>
    </row>
    <row r="68" spans="1:15" ht="12.75">
      <c r="A68" s="35">
        <v>77</v>
      </c>
      <c r="B68" s="36">
        <v>77</v>
      </c>
      <c r="C68" s="36">
        <v>38.5</v>
      </c>
      <c r="D68" s="36">
        <v>25.667</v>
      </c>
      <c r="E68" s="36">
        <v>19.25</v>
      </c>
      <c r="F68" s="36">
        <v>15.4</v>
      </c>
      <c r="G68" s="36">
        <v>12.833</v>
      </c>
      <c r="H68" s="36">
        <v>9.625</v>
      </c>
      <c r="I68" s="36">
        <v>8.556</v>
      </c>
      <c r="J68" s="36">
        <v>7.7</v>
      </c>
      <c r="K68" s="36">
        <v>7</v>
      </c>
      <c r="L68" s="36">
        <v>6.417</v>
      </c>
      <c r="M68" s="36">
        <v>5.923</v>
      </c>
      <c r="N68" s="36">
        <v>5.5</v>
      </c>
      <c r="O68" s="38">
        <v>4.813</v>
      </c>
    </row>
    <row r="69" spans="1:15" ht="12.75">
      <c r="A69" s="35">
        <v>78</v>
      </c>
      <c r="B69" s="36">
        <v>78</v>
      </c>
      <c r="C69" s="36">
        <v>39</v>
      </c>
      <c r="D69" s="36">
        <v>26</v>
      </c>
      <c r="E69" s="36">
        <v>19.5</v>
      </c>
      <c r="F69" s="36">
        <v>15.6</v>
      </c>
      <c r="G69" s="36">
        <v>13</v>
      </c>
      <c r="H69" s="36">
        <v>9.75</v>
      </c>
      <c r="I69" s="36">
        <v>8.667</v>
      </c>
      <c r="J69" s="36">
        <v>7.8</v>
      </c>
      <c r="K69" s="36">
        <v>7.091</v>
      </c>
      <c r="L69" s="36">
        <v>6.5</v>
      </c>
      <c r="M69" s="36">
        <v>6</v>
      </c>
      <c r="N69" s="36">
        <v>5.571</v>
      </c>
      <c r="O69" s="38">
        <v>4.875</v>
      </c>
    </row>
    <row r="70" spans="1:15" ht="12.75">
      <c r="A70" s="35">
        <v>80</v>
      </c>
      <c r="B70" s="36">
        <v>80</v>
      </c>
      <c r="C70" s="36">
        <v>40</v>
      </c>
      <c r="D70" s="36">
        <v>26.667</v>
      </c>
      <c r="E70" s="36">
        <v>20</v>
      </c>
      <c r="F70" s="36">
        <v>16</v>
      </c>
      <c r="G70" s="36">
        <v>13.333</v>
      </c>
      <c r="H70" s="36">
        <v>10</v>
      </c>
      <c r="I70" s="36">
        <v>8.889</v>
      </c>
      <c r="J70" s="36">
        <v>8</v>
      </c>
      <c r="K70" s="36">
        <v>7.273</v>
      </c>
      <c r="L70" s="36">
        <v>6.667</v>
      </c>
      <c r="M70" s="36">
        <v>6.154</v>
      </c>
      <c r="N70" s="36">
        <v>5.714</v>
      </c>
      <c r="O70" s="38">
        <v>5</v>
      </c>
    </row>
    <row r="71" spans="1:15" ht="12.75">
      <c r="A71" s="35">
        <v>81</v>
      </c>
      <c r="B71" s="36">
        <v>81</v>
      </c>
      <c r="C71" s="36">
        <v>40.5</v>
      </c>
      <c r="D71" s="36">
        <v>27</v>
      </c>
      <c r="E71" s="36">
        <v>20.25</v>
      </c>
      <c r="F71" s="36">
        <v>16.2</v>
      </c>
      <c r="G71" s="36">
        <v>13.5</v>
      </c>
      <c r="H71" s="36">
        <v>10.125</v>
      </c>
      <c r="I71" s="36">
        <v>9</v>
      </c>
      <c r="J71" s="36">
        <v>8.1</v>
      </c>
      <c r="K71" s="36">
        <v>7.364</v>
      </c>
      <c r="L71" s="36">
        <v>6.75</v>
      </c>
      <c r="M71" s="36">
        <v>6.231</v>
      </c>
      <c r="N71" s="36">
        <v>5.786</v>
      </c>
      <c r="O71" s="38">
        <v>5.063</v>
      </c>
    </row>
    <row r="72" spans="1:15" ht="12.75">
      <c r="A72" s="35">
        <v>82</v>
      </c>
      <c r="B72" s="36">
        <v>82</v>
      </c>
      <c r="C72" s="36">
        <v>41</v>
      </c>
      <c r="D72" s="36">
        <v>27.333</v>
      </c>
      <c r="E72" s="36">
        <v>20.5</v>
      </c>
      <c r="F72" s="36">
        <v>16.4</v>
      </c>
      <c r="G72" s="36">
        <v>13.667</v>
      </c>
      <c r="H72" s="36">
        <v>10.25</v>
      </c>
      <c r="I72" s="36">
        <v>9.111</v>
      </c>
      <c r="J72" s="36">
        <v>8.2</v>
      </c>
      <c r="K72" s="36">
        <v>7.455</v>
      </c>
      <c r="L72" s="36">
        <v>6.833</v>
      </c>
      <c r="M72" s="36">
        <v>6.308</v>
      </c>
      <c r="N72" s="36">
        <v>5.857</v>
      </c>
      <c r="O72" s="38">
        <v>5.125</v>
      </c>
    </row>
    <row r="73" spans="1:15" ht="12.75">
      <c r="A73" s="35">
        <v>83</v>
      </c>
      <c r="B73" s="36">
        <v>83</v>
      </c>
      <c r="C73" s="36">
        <v>41.5</v>
      </c>
      <c r="D73" s="36">
        <v>27.667</v>
      </c>
      <c r="E73" s="36">
        <v>20.75</v>
      </c>
      <c r="F73" s="36">
        <v>16.6</v>
      </c>
      <c r="G73" s="36">
        <v>13.833</v>
      </c>
      <c r="H73" s="36">
        <v>10.375</v>
      </c>
      <c r="I73" s="36">
        <v>9.222</v>
      </c>
      <c r="J73" s="36">
        <v>8.3</v>
      </c>
      <c r="K73" s="36">
        <v>7.545</v>
      </c>
      <c r="L73" s="36">
        <v>6.917</v>
      </c>
      <c r="M73" s="36">
        <v>6.385</v>
      </c>
      <c r="N73" s="36">
        <v>5.929</v>
      </c>
      <c r="O73" s="38">
        <v>5.188</v>
      </c>
    </row>
    <row r="74" spans="1:15" ht="12.75">
      <c r="A74" s="35">
        <v>84</v>
      </c>
      <c r="B74" s="36">
        <v>84</v>
      </c>
      <c r="C74" s="36">
        <v>42</v>
      </c>
      <c r="D74" s="36">
        <v>28</v>
      </c>
      <c r="E74" s="36">
        <v>21</v>
      </c>
      <c r="F74" s="36">
        <v>16.8</v>
      </c>
      <c r="G74" s="36">
        <v>14</v>
      </c>
      <c r="H74" s="36">
        <v>10.5</v>
      </c>
      <c r="I74" s="36">
        <v>9.333</v>
      </c>
      <c r="J74" s="36">
        <v>8.4</v>
      </c>
      <c r="K74" s="36">
        <v>7.636</v>
      </c>
      <c r="L74" s="36">
        <v>7</v>
      </c>
      <c r="M74" s="36">
        <v>6.462</v>
      </c>
      <c r="N74" s="36">
        <v>6</v>
      </c>
      <c r="O74" s="38">
        <v>5.25</v>
      </c>
    </row>
    <row r="75" spans="1:15" ht="12.75">
      <c r="A75" s="35">
        <v>85</v>
      </c>
      <c r="B75" s="36">
        <v>85</v>
      </c>
      <c r="C75" s="36">
        <v>42.5</v>
      </c>
      <c r="D75" s="36">
        <v>28.333</v>
      </c>
      <c r="E75" s="36">
        <v>21.25</v>
      </c>
      <c r="F75" s="36">
        <v>17</v>
      </c>
      <c r="G75" s="36">
        <v>14.167</v>
      </c>
      <c r="H75" s="36">
        <v>10.625</v>
      </c>
      <c r="I75" s="36">
        <v>9.444</v>
      </c>
      <c r="J75" s="36">
        <v>8.5</v>
      </c>
      <c r="K75" s="36">
        <v>7.727</v>
      </c>
      <c r="L75" s="36">
        <v>7.083</v>
      </c>
      <c r="M75" s="36">
        <v>6.538</v>
      </c>
      <c r="N75" s="36">
        <v>6.071</v>
      </c>
      <c r="O75" s="38">
        <v>5.313</v>
      </c>
    </row>
    <row r="76" spans="1:15" ht="12.75">
      <c r="A76" s="35">
        <v>86</v>
      </c>
      <c r="B76" s="36">
        <v>86</v>
      </c>
      <c r="C76" s="36">
        <v>43</v>
      </c>
      <c r="D76" s="36">
        <v>28.667</v>
      </c>
      <c r="E76" s="36">
        <v>21.5</v>
      </c>
      <c r="F76" s="36">
        <v>17.2</v>
      </c>
      <c r="G76" s="36">
        <v>14.333</v>
      </c>
      <c r="H76" s="36">
        <v>10.75</v>
      </c>
      <c r="I76" s="36">
        <v>9.556</v>
      </c>
      <c r="J76" s="36">
        <v>8.6</v>
      </c>
      <c r="K76" s="36">
        <v>7.818</v>
      </c>
      <c r="L76" s="36">
        <v>7.167</v>
      </c>
      <c r="M76" s="36">
        <v>6.615</v>
      </c>
      <c r="N76" s="36">
        <v>6.143</v>
      </c>
      <c r="O76" s="38">
        <v>5.375</v>
      </c>
    </row>
    <row r="77" spans="1:15" ht="12.75">
      <c r="A77" s="35">
        <v>88</v>
      </c>
      <c r="B77" s="36">
        <v>88</v>
      </c>
      <c r="C77" s="36">
        <v>44</v>
      </c>
      <c r="D77" s="36">
        <v>29.333</v>
      </c>
      <c r="E77" s="36">
        <v>22</v>
      </c>
      <c r="F77" s="36">
        <v>17.6</v>
      </c>
      <c r="G77" s="36">
        <v>14.667</v>
      </c>
      <c r="H77" s="36">
        <v>11</v>
      </c>
      <c r="I77" s="36">
        <v>9.778</v>
      </c>
      <c r="J77" s="36">
        <v>8.8</v>
      </c>
      <c r="K77" s="36">
        <v>8</v>
      </c>
      <c r="L77" s="36">
        <v>7.333</v>
      </c>
      <c r="M77" s="36">
        <v>6.769</v>
      </c>
      <c r="N77" s="36">
        <v>6.286</v>
      </c>
      <c r="O77" s="38">
        <v>5.5</v>
      </c>
    </row>
    <row r="78" spans="1:15" ht="12.75">
      <c r="A78" s="35">
        <v>89</v>
      </c>
      <c r="B78" s="36">
        <v>89</v>
      </c>
      <c r="C78" s="36">
        <v>44.5</v>
      </c>
      <c r="D78" s="36">
        <v>29.667</v>
      </c>
      <c r="E78" s="36">
        <v>22.25</v>
      </c>
      <c r="F78" s="36">
        <v>17.8</v>
      </c>
      <c r="G78" s="36">
        <v>14.833</v>
      </c>
      <c r="H78" s="36">
        <v>11.125</v>
      </c>
      <c r="I78" s="36">
        <v>9.889</v>
      </c>
      <c r="J78" s="36">
        <v>8.9</v>
      </c>
      <c r="K78" s="36">
        <v>8.091</v>
      </c>
      <c r="L78" s="36">
        <v>7.417</v>
      </c>
      <c r="M78" s="36">
        <v>6.846</v>
      </c>
      <c r="N78" s="36">
        <v>6.357</v>
      </c>
      <c r="O78" s="38">
        <v>5.563</v>
      </c>
    </row>
    <row r="79" spans="1:15" ht="12.75">
      <c r="A79" s="35">
        <v>90</v>
      </c>
      <c r="B79" s="36">
        <v>90</v>
      </c>
      <c r="C79" s="36">
        <v>45</v>
      </c>
      <c r="D79" s="36">
        <v>30</v>
      </c>
      <c r="E79" s="36">
        <v>22.5</v>
      </c>
      <c r="F79" s="36">
        <v>18</v>
      </c>
      <c r="G79" s="36">
        <v>15</v>
      </c>
      <c r="H79" s="36">
        <v>11.25</v>
      </c>
      <c r="I79" s="36">
        <v>10</v>
      </c>
      <c r="J79" s="36">
        <v>9</v>
      </c>
      <c r="K79" s="36">
        <v>8.182</v>
      </c>
      <c r="L79" s="36">
        <v>7.5</v>
      </c>
      <c r="M79" s="36">
        <v>6.923</v>
      </c>
      <c r="N79" s="36">
        <v>6.429</v>
      </c>
      <c r="O79" s="38">
        <v>5.625</v>
      </c>
    </row>
    <row r="80" spans="1:15" ht="12.75">
      <c r="A80" s="35">
        <v>91</v>
      </c>
      <c r="B80" s="36">
        <v>91</v>
      </c>
      <c r="C80" s="36">
        <v>45.5</v>
      </c>
      <c r="D80" s="36">
        <v>30.333</v>
      </c>
      <c r="E80" s="36">
        <v>22.75</v>
      </c>
      <c r="F80" s="36">
        <v>18.2</v>
      </c>
      <c r="G80" s="36">
        <v>15.167</v>
      </c>
      <c r="H80" s="36">
        <v>11.375</v>
      </c>
      <c r="I80" s="36">
        <v>10.111</v>
      </c>
      <c r="J80" s="36">
        <v>9.1</v>
      </c>
      <c r="K80" s="36">
        <v>8.273</v>
      </c>
      <c r="L80" s="36">
        <v>7.583</v>
      </c>
      <c r="M80" s="36">
        <v>7</v>
      </c>
      <c r="N80" s="36">
        <v>6.5</v>
      </c>
      <c r="O80" s="38">
        <v>5.688</v>
      </c>
    </row>
    <row r="81" spans="1:15" ht="12.75">
      <c r="A81" s="35">
        <v>93</v>
      </c>
      <c r="B81" s="36">
        <v>93</v>
      </c>
      <c r="C81" s="36">
        <v>46.5</v>
      </c>
      <c r="D81" s="36">
        <v>31</v>
      </c>
      <c r="E81" s="36">
        <v>23.25</v>
      </c>
      <c r="F81" s="36">
        <v>18.6</v>
      </c>
      <c r="G81" s="36">
        <v>15.5</v>
      </c>
      <c r="H81" s="36">
        <v>11.625</v>
      </c>
      <c r="I81" s="36">
        <v>10.333</v>
      </c>
      <c r="J81" s="36">
        <v>9.3</v>
      </c>
      <c r="K81" s="36">
        <v>8.455</v>
      </c>
      <c r="L81" s="36">
        <v>7.75</v>
      </c>
      <c r="M81" s="36">
        <v>7.154</v>
      </c>
      <c r="N81" s="36">
        <v>6.643</v>
      </c>
      <c r="O81" s="38">
        <v>5.813</v>
      </c>
    </row>
    <row r="82" spans="1:15" ht="12.75">
      <c r="A82" s="35">
        <v>94</v>
      </c>
      <c r="B82" s="36">
        <v>94</v>
      </c>
      <c r="C82" s="36">
        <v>47</v>
      </c>
      <c r="D82" s="36">
        <v>31.333</v>
      </c>
      <c r="E82" s="36">
        <v>23.5</v>
      </c>
      <c r="F82" s="36">
        <v>18.8</v>
      </c>
      <c r="G82" s="36">
        <v>15.667</v>
      </c>
      <c r="H82" s="36">
        <v>11.75</v>
      </c>
      <c r="I82" s="36">
        <v>10.444</v>
      </c>
      <c r="J82" s="36">
        <v>9.4</v>
      </c>
      <c r="K82" s="36">
        <v>8.545</v>
      </c>
      <c r="L82" s="36">
        <v>7.833</v>
      </c>
      <c r="M82" s="36">
        <v>7.231</v>
      </c>
      <c r="N82" s="36">
        <v>6.714</v>
      </c>
      <c r="O82" s="38">
        <v>5.875</v>
      </c>
    </row>
    <row r="83" spans="1:15" ht="12.75">
      <c r="A83" s="35">
        <v>96</v>
      </c>
      <c r="B83" s="36">
        <v>96</v>
      </c>
      <c r="C83" s="36">
        <v>48</v>
      </c>
      <c r="D83" s="36">
        <v>32</v>
      </c>
      <c r="E83" s="36">
        <v>24</v>
      </c>
      <c r="F83" s="36">
        <v>19.2</v>
      </c>
      <c r="G83" s="36">
        <v>16</v>
      </c>
      <c r="H83" s="36">
        <v>12</v>
      </c>
      <c r="I83" s="36">
        <v>10.667</v>
      </c>
      <c r="J83" s="36">
        <v>9.6</v>
      </c>
      <c r="K83" s="36">
        <v>8.727</v>
      </c>
      <c r="L83" s="36">
        <v>8</v>
      </c>
      <c r="M83" s="36">
        <v>7.385</v>
      </c>
      <c r="N83" s="36">
        <v>6.857</v>
      </c>
      <c r="O83" s="38">
        <v>6</v>
      </c>
    </row>
    <row r="84" spans="1:15" ht="12.75">
      <c r="A84" s="35">
        <v>97</v>
      </c>
      <c r="B84" s="36">
        <v>97</v>
      </c>
      <c r="C84" s="36">
        <v>48.5</v>
      </c>
      <c r="D84" s="36">
        <v>32.333</v>
      </c>
      <c r="E84" s="36">
        <v>24.25</v>
      </c>
      <c r="F84" s="36">
        <v>19.4</v>
      </c>
      <c r="G84" s="36">
        <v>16.167</v>
      </c>
      <c r="H84" s="36">
        <v>12.125</v>
      </c>
      <c r="I84" s="36">
        <v>10.778</v>
      </c>
      <c r="J84" s="36">
        <v>9.7</v>
      </c>
      <c r="K84" s="36">
        <v>8.818</v>
      </c>
      <c r="L84" s="36">
        <v>8.083</v>
      </c>
      <c r="M84" s="36">
        <v>7.462</v>
      </c>
      <c r="N84" s="36">
        <v>6.929</v>
      </c>
      <c r="O84" s="38">
        <v>6.063</v>
      </c>
    </row>
    <row r="85" spans="1:15" ht="12.75">
      <c r="A85" s="35">
        <v>98</v>
      </c>
      <c r="B85" s="36">
        <v>98</v>
      </c>
      <c r="C85" s="36">
        <v>49</v>
      </c>
      <c r="D85" s="36">
        <v>32.667</v>
      </c>
      <c r="E85" s="36">
        <v>24.5</v>
      </c>
      <c r="F85" s="36">
        <v>19.6</v>
      </c>
      <c r="G85" s="36">
        <v>16.333</v>
      </c>
      <c r="H85" s="36">
        <v>12.25</v>
      </c>
      <c r="I85" s="36">
        <v>10.889</v>
      </c>
      <c r="J85" s="36">
        <v>9.8</v>
      </c>
      <c r="K85" s="36">
        <v>8.909</v>
      </c>
      <c r="L85" s="36">
        <v>8.167</v>
      </c>
      <c r="M85" s="36">
        <v>7.538</v>
      </c>
      <c r="N85" s="36">
        <v>7</v>
      </c>
      <c r="O85" s="38">
        <v>6.125</v>
      </c>
    </row>
    <row r="86" spans="1:15" ht="12.75">
      <c r="A86" s="35">
        <v>99</v>
      </c>
      <c r="B86" s="36">
        <v>99</v>
      </c>
      <c r="C86" s="36">
        <v>49.5</v>
      </c>
      <c r="D86" s="36">
        <v>33</v>
      </c>
      <c r="E86" s="36">
        <v>24.75</v>
      </c>
      <c r="F86" s="36">
        <v>19.8</v>
      </c>
      <c r="G86" s="36">
        <v>16.5</v>
      </c>
      <c r="H86" s="36">
        <v>12.375</v>
      </c>
      <c r="I86" s="36">
        <v>11</v>
      </c>
      <c r="J86" s="36">
        <v>9.9</v>
      </c>
      <c r="K86" s="36">
        <v>9</v>
      </c>
      <c r="L86" s="36">
        <v>8.25</v>
      </c>
      <c r="M86" s="36">
        <v>7.615</v>
      </c>
      <c r="N86" s="36">
        <v>7.071</v>
      </c>
      <c r="O86" s="38">
        <v>6.188</v>
      </c>
    </row>
    <row r="87" spans="1:15" ht="12.75">
      <c r="A87" s="35">
        <v>100</v>
      </c>
      <c r="B87" s="36">
        <v>100</v>
      </c>
      <c r="C87" s="36">
        <v>50</v>
      </c>
      <c r="D87" s="36">
        <v>33.333</v>
      </c>
      <c r="E87" s="36">
        <v>25</v>
      </c>
      <c r="F87" s="36">
        <v>20</v>
      </c>
      <c r="G87" s="36">
        <v>16.667</v>
      </c>
      <c r="H87" s="36">
        <v>12.5</v>
      </c>
      <c r="I87" s="36">
        <v>11.111</v>
      </c>
      <c r="J87" s="36">
        <v>10</v>
      </c>
      <c r="K87" s="36">
        <v>9.091</v>
      </c>
      <c r="L87" s="36">
        <v>8.333</v>
      </c>
      <c r="M87" s="36">
        <v>7.692</v>
      </c>
      <c r="N87" s="36">
        <v>7.143</v>
      </c>
      <c r="O87" s="38">
        <v>6.25</v>
      </c>
    </row>
    <row r="88" spans="1:15" ht="12.75">
      <c r="A88" s="35">
        <v>101</v>
      </c>
      <c r="B88" s="36">
        <v>101</v>
      </c>
      <c r="C88" s="36">
        <v>50.5</v>
      </c>
      <c r="D88" s="36">
        <v>33.667</v>
      </c>
      <c r="E88" s="36">
        <v>25.25</v>
      </c>
      <c r="F88" s="36">
        <v>20.2</v>
      </c>
      <c r="G88" s="36">
        <v>16.833</v>
      </c>
      <c r="H88" s="36">
        <v>12.625</v>
      </c>
      <c r="I88" s="36">
        <v>11.222</v>
      </c>
      <c r="J88" s="36">
        <v>10.1</v>
      </c>
      <c r="K88" s="36">
        <v>9.182</v>
      </c>
      <c r="L88" s="36">
        <v>8.417</v>
      </c>
      <c r="M88" s="36">
        <v>7.769</v>
      </c>
      <c r="N88" s="36">
        <v>7.214</v>
      </c>
      <c r="O88" s="38">
        <v>6.313</v>
      </c>
    </row>
    <row r="89" spans="1:15" ht="12.75">
      <c r="A89" s="35">
        <v>102</v>
      </c>
      <c r="B89" s="36">
        <v>102</v>
      </c>
      <c r="C89" s="36">
        <v>51</v>
      </c>
      <c r="D89" s="36">
        <v>34</v>
      </c>
      <c r="E89" s="36">
        <v>25.5</v>
      </c>
      <c r="F89" s="36">
        <v>20.4</v>
      </c>
      <c r="G89" s="36">
        <v>17</v>
      </c>
      <c r="H89" s="36">
        <v>12.75</v>
      </c>
      <c r="I89" s="36">
        <v>11.333</v>
      </c>
      <c r="J89" s="36">
        <v>10.2</v>
      </c>
      <c r="K89" s="36">
        <v>9.273</v>
      </c>
      <c r="L89" s="36">
        <v>8.5</v>
      </c>
      <c r="M89" s="36">
        <v>7.846</v>
      </c>
      <c r="N89" s="36">
        <v>7.286</v>
      </c>
      <c r="O89" s="38">
        <v>6.375</v>
      </c>
    </row>
    <row r="90" spans="1:15" ht="12.75">
      <c r="A90" s="35">
        <v>104</v>
      </c>
      <c r="B90" s="36">
        <v>104</v>
      </c>
      <c r="C90" s="36">
        <v>52</v>
      </c>
      <c r="D90" s="36">
        <v>34.667</v>
      </c>
      <c r="E90" s="36">
        <v>26</v>
      </c>
      <c r="F90" s="36">
        <v>20.8</v>
      </c>
      <c r="G90" s="36">
        <v>17.333</v>
      </c>
      <c r="H90" s="36">
        <v>13</v>
      </c>
      <c r="I90" s="36">
        <v>11.556</v>
      </c>
      <c r="J90" s="36">
        <v>10.4</v>
      </c>
      <c r="K90" s="36">
        <v>9.455</v>
      </c>
      <c r="L90" s="36">
        <v>8.667</v>
      </c>
      <c r="M90" s="36">
        <v>8</v>
      </c>
      <c r="N90" s="36">
        <v>7.429</v>
      </c>
      <c r="O90" s="38">
        <v>6.5</v>
      </c>
    </row>
    <row r="91" spans="1:15" ht="12.75">
      <c r="A91" s="35">
        <v>105</v>
      </c>
      <c r="B91" s="36">
        <v>105</v>
      </c>
      <c r="C91" s="36">
        <v>52.5</v>
      </c>
      <c r="D91" s="36">
        <v>35</v>
      </c>
      <c r="E91" s="36">
        <v>26.25</v>
      </c>
      <c r="F91" s="36">
        <v>21</v>
      </c>
      <c r="G91" s="36">
        <v>17.5</v>
      </c>
      <c r="H91" s="36">
        <v>13.125</v>
      </c>
      <c r="I91" s="36">
        <v>11.667</v>
      </c>
      <c r="J91" s="36">
        <v>10.5</v>
      </c>
      <c r="K91" s="36">
        <v>9.545</v>
      </c>
      <c r="L91" s="36">
        <v>8.75</v>
      </c>
      <c r="M91" s="36">
        <v>8.077</v>
      </c>
      <c r="N91" s="36">
        <v>7.5</v>
      </c>
      <c r="O91" s="38">
        <v>6.563</v>
      </c>
    </row>
    <row r="92" spans="1:15" ht="12.75">
      <c r="A92" s="35">
        <v>106</v>
      </c>
      <c r="B92" s="36">
        <v>106</v>
      </c>
      <c r="C92" s="36">
        <v>53</v>
      </c>
      <c r="D92" s="36">
        <v>35.333</v>
      </c>
      <c r="E92" s="36">
        <v>26.5</v>
      </c>
      <c r="F92" s="36">
        <v>21.2</v>
      </c>
      <c r="G92" s="36">
        <v>17.667</v>
      </c>
      <c r="H92" s="36">
        <v>13.25</v>
      </c>
      <c r="I92" s="36">
        <v>11.778</v>
      </c>
      <c r="J92" s="36">
        <v>10.6</v>
      </c>
      <c r="K92" s="36">
        <v>9.636</v>
      </c>
      <c r="L92" s="36">
        <v>8.833</v>
      </c>
      <c r="M92" s="36">
        <v>8.154</v>
      </c>
      <c r="N92" s="36">
        <v>7.571</v>
      </c>
      <c r="O92" s="38">
        <v>6.625</v>
      </c>
    </row>
    <row r="93" spans="1:15" ht="12.75">
      <c r="A93" s="35">
        <v>107</v>
      </c>
      <c r="B93" s="36">
        <v>107</v>
      </c>
      <c r="C93" s="36">
        <v>53.5</v>
      </c>
      <c r="D93" s="36">
        <v>35.667</v>
      </c>
      <c r="E93" s="36">
        <v>26.75</v>
      </c>
      <c r="F93" s="36">
        <v>21.4</v>
      </c>
      <c r="G93" s="36">
        <v>17.833</v>
      </c>
      <c r="H93" s="36">
        <v>13.375</v>
      </c>
      <c r="I93" s="36">
        <v>11.889</v>
      </c>
      <c r="J93" s="36">
        <v>10.7</v>
      </c>
      <c r="K93" s="36">
        <v>9.727</v>
      </c>
      <c r="L93" s="36">
        <v>8.917</v>
      </c>
      <c r="M93" s="36">
        <v>8.231</v>
      </c>
      <c r="N93" s="36">
        <v>7.643</v>
      </c>
      <c r="O93" s="38">
        <v>6.688</v>
      </c>
    </row>
    <row r="94" spans="1:15" ht="12.75">
      <c r="A94" s="35">
        <v>108</v>
      </c>
      <c r="B94" s="36">
        <v>108</v>
      </c>
      <c r="C94" s="36">
        <v>54</v>
      </c>
      <c r="D94" s="36">
        <v>36</v>
      </c>
      <c r="E94" s="36">
        <v>27</v>
      </c>
      <c r="F94" s="36">
        <v>21.6</v>
      </c>
      <c r="G94" s="36">
        <v>18</v>
      </c>
      <c r="H94" s="36">
        <v>13.5</v>
      </c>
      <c r="I94" s="36">
        <v>12</v>
      </c>
      <c r="J94" s="36">
        <v>10.8</v>
      </c>
      <c r="K94" s="36">
        <v>9.818</v>
      </c>
      <c r="L94" s="36">
        <v>9</v>
      </c>
      <c r="M94" s="36">
        <v>8.308</v>
      </c>
      <c r="N94" s="36">
        <v>7.714</v>
      </c>
      <c r="O94" s="38">
        <v>6.75</v>
      </c>
    </row>
    <row r="95" spans="1:15" ht="12.75">
      <c r="A95" s="35">
        <v>109</v>
      </c>
      <c r="B95" s="36">
        <v>109</v>
      </c>
      <c r="C95" s="36">
        <v>54.5</v>
      </c>
      <c r="D95" s="36">
        <v>36.333</v>
      </c>
      <c r="E95" s="36">
        <v>27.25</v>
      </c>
      <c r="F95" s="36">
        <v>21.8</v>
      </c>
      <c r="G95" s="36">
        <v>18.167</v>
      </c>
      <c r="H95" s="36">
        <v>13.625</v>
      </c>
      <c r="I95" s="36">
        <v>12.111</v>
      </c>
      <c r="J95" s="36">
        <v>10.9</v>
      </c>
      <c r="K95" s="36">
        <v>9.909</v>
      </c>
      <c r="L95" s="36">
        <v>9.083</v>
      </c>
      <c r="M95" s="36">
        <v>8.385</v>
      </c>
      <c r="N95" s="36">
        <v>7.786</v>
      </c>
      <c r="O95" s="38">
        <v>6.813</v>
      </c>
    </row>
    <row r="96" spans="1:15" ht="12.75">
      <c r="A96" s="35">
        <v>110</v>
      </c>
      <c r="B96" s="36">
        <v>110</v>
      </c>
      <c r="C96" s="36">
        <v>55</v>
      </c>
      <c r="D96" s="36">
        <v>36.667</v>
      </c>
      <c r="E96" s="36">
        <v>27.5</v>
      </c>
      <c r="F96" s="36">
        <v>22</v>
      </c>
      <c r="G96" s="36">
        <v>18.333</v>
      </c>
      <c r="H96" s="36">
        <v>13.75</v>
      </c>
      <c r="I96" s="36">
        <v>12.222</v>
      </c>
      <c r="J96" s="36">
        <v>11</v>
      </c>
      <c r="K96" s="36">
        <v>10</v>
      </c>
      <c r="L96" s="36">
        <v>9.167</v>
      </c>
      <c r="M96" s="36">
        <v>8.462</v>
      </c>
      <c r="N96" s="36">
        <v>7.857</v>
      </c>
      <c r="O96" s="38">
        <v>6.875</v>
      </c>
    </row>
    <row r="97" spans="1:15" ht="12.75">
      <c r="A97" s="35">
        <v>113</v>
      </c>
      <c r="B97" s="36">
        <v>113</v>
      </c>
      <c r="C97" s="36">
        <v>56.5</v>
      </c>
      <c r="D97" s="36">
        <v>37.667</v>
      </c>
      <c r="E97" s="36">
        <v>28.25</v>
      </c>
      <c r="F97" s="36">
        <v>22.6</v>
      </c>
      <c r="G97" s="36">
        <v>18.833</v>
      </c>
      <c r="H97" s="36">
        <v>14.125</v>
      </c>
      <c r="I97" s="36">
        <v>12.556</v>
      </c>
      <c r="J97" s="36">
        <v>11.3</v>
      </c>
      <c r="K97" s="36">
        <v>10.273</v>
      </c>
      <c r="L97" s="36">
        <v>9.417</v>
      </c>
      <c r="M97" s="36">
        <v>8.692</v>
      </c>
      <c r="N97" s="36">
        <v>8.071</v>
      </c>
      <c r="O97" s="38">
        <v>7.063</v>
      </c>
    </row>
    <row r="98" spans="1:15" ht="12.75">
      <c r="A98" s="35">
        <v>114</v>
      </c>
      <c r="B98" s="36">
        <v>114</v>
      </c>
      <c r="C98" s="36">
        <v>57</v>
      </c>
      <c r="D98" s="36">
        <v>38</v>
      </c>
      <c r="E98" s="36">
        <v>28.5</v>
      </c>
      <c r="F98" s="36">
        <v>22.8</v>
      </c>
      <c r="G98" s="36">
        <v>19</v>
      </c>
      <c r="H98" s="36">
        <v>14.25</v>
      </c>
      <c r="I98" s="36">
        <v>12.667</v>
      </c>
      <c r="J98" s="36">
        <v>11.4</v>
      </c>
      <c r="K98" s="36">
        <v>10.364</v>
      </c>
      <c r="L98" s="36">
        <v>9.5</v>
      </c>
      <c r="M98" s="36">
        <v>8.769</v>
      </c>
      <c r="N98" s="36">
        <v>8.143</v>
      </c>
      <c r="O98" s="38">
        <v>7.125</v>
      </c>
    </row>
    <row r="99" spans="1:15" ht="12.75">
      <c r="A99" s="35">
        <v>115</v>
      </c>
      <c r="B99" s="36">
        <v>115</v>
      </c>
      <c r="C99" s="36">
        <v>57.5</v>
      </c>
      <c r="D99" s="36">
        <v>38.333</v>
      </c>
      <c r="E99" s="36">
        <v>28.75</v>
      </c>
      <c r="F99" s="36">
        <v>23</v>
      </c>
      <c r="G99" s="36">
        <v>19.167</v>
      </c>
      <c r="H99" s="36">
        <v>14.375</v>
      </c>
      <c r="I99" s="36">
        <v>12.778</v>
      </c>
      <c r="J99" s="36">
        <v>11.5</v>
      </c>
      <c r="K99" s="36">
        <v>10.455</v>
      </c>
      <c r="L99" s="36">
        <v>9.583</v>
      </c>
      <c r="M99" s="36">
        <v>8.846</v>
      </c>
      <c r="N99" s="36">
        <v>8.214</v>
      </c>
      <c r="O99" s="38">
        <v>7.188</v>
      </c>
    </row>
    <row r="100" spans="1:15" ht="12.75">
      <c r="A100" s="35">
        <v>116</v>
      </c>
      <c r="B100" s="36">
        <v>116</v>
      </c>
      <c r="C100" s="36">
        <v>58</v>
      </c>
      <c r="D100" s="36">
        <v>38.667</v>
      </c>
      <c r="E100" s="36">
        <v>29</v>
      </c>
      <c r="F100" s="36">
        <v>23.2</v>
      </c>
      <c r="G100" s="36">
        <v>19.333</v>
      </c>
      <c r="H100" s="36">
        <v>14.5</v>
      </c>
      <c r="I100" s="36">
        <v>12.889</v>
      </c>
      <c r="J100" s="36">
        <v>11.6</v>
      </c>
      <c r="K100" s="36">
        <v>10.545</v>
      </c>
      <c r="L100" s="36">
        <v>9.667</v>
      </c>
      <c r="M100" s="36">
        <v>8.923</v>
      </c>
      <c r="N100" s="36">
        <v>8.286</v>
      </c>
      <c r="O100" s="38">
        <v>7.25</v>
      </c>
    </row>
    <row r="101" spans="1:15" ht="12.75">
      <c r="A101" s="35">
        <v>117</v>
      </c>
      <c r="B101" s="36">
        <v>117</v>
      </c>
      <c r="C101" s="36">
        <v>58.5</v>
      </c>
      <c r="D101" s="36">
        <v>39</v>
      </c>
      <c r="E101" s="36">
        <v>29.25</v>
      </c>
      <c r="F101" s="36">
        <v>23.4</v>
      </c>
      <c r="G101" s="36">
        <v>19.5</v>
      </c>
      <c r="H101" s="36">
        <v>14.625</v>
      </c>
      <c r="I101" s="36">
        <v>13</v>
      </c>
      <c r="J101" s="36">
        <v>11.7</v>
      </c>
      <c r="K101" s="36">
        <v>10.636</v>
      </c>
      <c r="L101" s="36">
        <v>9.75</v>
      </c>
      <c r="M101" s="36">
        <v>9</v>
      </c>
      <c r="N101" s="36">
        <v>8.357</v>
      </c>
      <c r="O101" s="38">
        <v>7.313</v>
      </c>
    </row>
    <row r="102" spans="1:15" ht="12.75">
      <c r="A102" s="35">
        <v>118</v>
      </c>
      <c r="B102" s="36">
        <v>118</v>
      </c>
      <c r="C102" s="36">
        <v>59</v>
      </c>
      <c r="D102" s="36">
        <v>39.333</v>
      </c>
      <c r="E102" s="36">
        <v>29.5</v>
      </c>
      <c r="F102" s="36">
        <v>23.6</v>
      </c>
      <c r="G102" s="36">
        <v>19.667</v>
      </c>
      <c r="H102" s="36">
        <v>14.75</v>
      </c>
      <c r="I102" s="36">
        <v>13.111</v>
      </c>
      <c r="J102" s="36">
        <v>11.8</v>
      </c>
      <c r="K102" s="36">
        <v>10.727</v>
      </c>
      <c r="L102" s="36">
        <v>9.833</v>
      </c>
      <c r="M102" s="36">
        <v>9.077</v>
      </c>
      <c r="N102" s="36">
        <v>8.429</v>
      </c>
      <c r="O102" s="38">
        <v>7.375</v>
      </c>
    </row>
    <row r="103" spans="1:15" ht="12.75">
      <c r="A103" s="35">
        <v>120</v>
      </c>
      <c r="B103" s="36">
        <v>120</v>
      </c>
      <c r="C103" s="36">
        <v>60</v>
      </c>
      <c r="D103" s="36">
        <v>40</v>
      </c>
      <c r="E103" s="36">
        <v>30</v>
      </c>
      <c r="F103" s="36">
        <v>24</v>
      </c>
      <c r="G103" s="36">
        <v>20</v>
      </c>
      <c r="H103" s="36">
        <v>15</v>
      </c>
      <c r="I103" s="36">
        <v>13.333</v>
      </c>
      <c r="J103" s="36">
        <v>12</v>
      </c>
      <c r="K103" s="36">
        <v>10.909</v>
      </c>
      <c r="L103" s="36">
        <v>10</v>
      </c>
      <c r="M103" s="36">
        <v>9.231</v>
      </c>
      <c r="N103" s="36">
        <v>8.571</v>
      </c>
      <c r="O103" s="38">
        <v>7.5</v>
      </c>
    </row>
    <row r="104" spans="1:15" ht="12.75">
      <c r="A104" s="35">
        <v>121</v>
      </c>
      <c r="B104" s="36">
        <v>121</v>
      </c>
      <c r="C104" s="36">
        <v>60.5</v>
      </c>
      <c r="D104" s="36">
        <v>40.333</v>
      </c>
      <c r="E104" s="36">
        <v>30.25</v>
      </c>
      <c r="F104" s="36">
        <v>24.2</v>
      </c>
      <c r="G104" s="36">
        <v>20.167</v>
      </c>
      <c r="H104" s="36">
        <v>15.125</v>
      </c>
      <c r="I104" s="36">
        <v>13.444</v>
      </c>
      <c r="J104" s="36">
        <v>12.1</v>
      </c>
      <c r="K104" s="36">
        <v>11</v>
      </c>
      <c r="L104" s="36">
        <v>10.083</v>
      </c>
      <c r="M104" s="36">
        <v>9.308</v>
      </c>
      <c r="N104" s="36">
        <v>8.643</v>
      </c>
      <c r="O104" s="38">
        <v>7.563</v>
      </c>
    </row>
    <row r="105" spans="1:15" ht="12.75">
      <c r="A105" s="35">
        <v>122</v>
      </c>
      <c r="B105" s="36">
        <v>122</v>
      </c>
      <c r="C105" s="36">
        <v>61</v>
      </c>
      <c r="D105" s="36">
        <v>40.667</v>
      </c>
      <c r="E105" s="36">
        <v>30.5</v>
      </c>
      <c r="F105" s="36">
        <v>24.4</v>
      </c>
      <c r="G105" s="36">
        <v>20.333</v>
      </c>
      <c r="H105" s="36">
        <v>15.25</v>
      </c>
      <c r="I105" s="36">
        <v>13.556</v>
      </c>
      <c r="J105" s="36">
        <v>12.2</v>
      </c>
      <c r="K105" s="36">
        <v>11.091</v>
      </c>
      <c r="L105" s="36">
        <v>10.167</v>
      </c>
      <c r="M105" s="36">
        <v>9.385</v>
      </c>
      <c r="N105" s="36">
        <v>8.714</v>
      </c>
      <c r="O105" s="38">
        <v>7.625</v>
      </c>
    </row>
    <row r="106" spans="1:15" ht="12.75">
      <c r="A106" s="35">
        <v>123</v>
      </c>
      <c r="B106" s="36">
        <v>123</v>
      </c>
      <c r="C106" s="36">
        <v>61.5</v>
      </c>
      <c r="D106" s="36">
        <v>41</v>
      </c>
      <c r="E106" s="36">
        <v>30.75</v>
      </c>
      <c r="F106" s="36">
        <v>24.6</v>
      </c>
      <c r="G106" s="36">
        <v>20.5</v>
      </c>
      <c r="H106" s="36">
        <v>15.375</v>
      </c>
      <c r="I106" s="36">
        <v>13.667</v>
      </c>
      <c r="J106" s="36">
        <v>12.3</v>
      </c>
      <c r="K106" s="36">
        <v>11.182</v>
      </c>
      <c r="L106" s="36">
        <v>10.25</v>
      </c>
      <c r="M106" s="36">
        <v>9.462</v>
      </c>
      <c r="N106" s="36">
        <v>8.786</v>
      </c>
      <c r="O106" s="38">
        <v>7.688</v>
      </c>
    </row>
    <row r="107" spans="1:15" ht="12.75">
      <c r="A107" s="35">
        <v>125</v>
      </c>
      <c r="B107" s="36">
        <v>125</v>
      </c>
      <c r="C107" s="36">
        <v>62.5</v>
      </c>
      <c r="D107" s="36">
        <v>41.667</v>
      </c>
      <c r="E107" s="36">
        <v>31.25</v>
      </c>
      <c r="F107" s="36">
        <v>25</v>
      </c>
      <c r="G107" s="36">
        <v>20.833</v>
      </c>
      <c r="H107" s="36">
        <v>15.625</v>
      </c>
      <c r="I107" s="36">
        <v>13.889</v>
      </c>
      <c r="J107" s="36">
        <v>12.5</v>
      </c>
      <c r="K107" s="36">
        <v>11.364</v>
      </c>
      <c r="L107" s="36">
        <v>10.417</v>
      </c>
      <c r="M107" s="36">
        <v>9.615</v>
      </c>
      <c r="N107" s="36">
        <v>8.929</v>
      </c>
      <c r="O107" s="38">
        <v>7.813</v>
      </c>
    </row>
    <row r="108" spans="1:15" ht="12.75">
      <c r="A108" s="35">
        <v>126</v>
      </c>
      <c r="B108" s="36">
        <v>126</v>
      </c>
      <c r="C108" s="36">
        <v>63</v>
      </c>
      <c r="D108" s="36">
        <v>42</v>
      </c>
      <c r="E108" s="36">
        <v>31.5</v>
      </c>
      <c r="F108" s="36">
        <v>25.2</v>
      </c>
      <c r="G108" s="36">
        <v>21</v>
      </c>
      <c r="H108" s="36">
        <v>15.75</v>
      </c>
      <c r="I108" s="36">
        <v>14</v>
      </c>
      <c r="J108" s="36">
        <v>12.6</v>
      </c>
      <c r="K108" s="36">
        <v>11.455</v>
      </c>
      <c r="L108" s="36">
        <v>10.5</v>
      </c>
      <c r="M108" s="36">
        <v>9.692</v>
      </c>
      <c r="N108" s="36">
        <v>9</v>
      </c>
      <c r="O108" s="38">
        <v>7.875</v>
      </c>
    </row>
    <row r="109" spans="1:15" ht="12.75">
      <c r="A109" s="35">
        <v>128</v>
      </c>
      <c r="B109" s="36">
        <v>128</v>
      </c>
      <c r="C109" s="36">
        <v>64</v>
      </c>
      <c r="D109" s="36">
        <v>42.667</v>
      </c>
      <c r="E109" s="36">
        <v>32</v>
      </c>
      <c r="F109" s="36">
        <v>25.6</v>
      </c>
      <c r="G109" s="36">
        <v>21.333</v>
      </c>
      <c r="H109" s="36">
        <v>16</v>
      </c>
      <c r="I109" s="36">
        <v>14.222</v>
      </c>
      <c r="J109" s="36">
        <v>12.8</v>
      </c>
      <c r="K109" s="36">
        <v>11.636</v>
      </c>
      <c r="L109" s="36">
        <v>10.667</v>
      </c>
      <c r="M109" s="36">
        <v>9.846</v>
      </c>
      <c r="N109" s="36">
        <v>9.143</v>
      </c>
      <c r="O109" s="38">
        <v>8</v>
      </c>
    </row>
    <row r="110" spans="1:15" ht="12.75">
      <c r="A110" s="35">
        <v>129</v>
      </c>
      <c r="B110" s="36">
        <v>129</v>
      </c>
      <c r="C110" s="36">
        <v>64.5</v>
      </c>
      <c r="D110" s="36">
        <v>43</v>
      </c>
      <c r="E110" s="36">
        <v>32.25</v>
      </c>
      <c r="F110" s="36">
        <v>25.8</v>
      </c>
      <c r="G110" s="36">
        <v>21.5</v>
      </c>
      <c r="H110" s="36">
        <v>16.125</v>
      </c>
      <c r="I110" s="36">
        <v>14.333</v>
      </c>
      <c r="J110" s="36">
        <v>12.9</v>
      </c>
      <c r="K110" s="36">
        <v>11.727</v>
      </c>
      <c r="L110" s="36">
        <v>10.75</v>
      </c>
      <c r="M110" s="36">
        <v>9.923</v>
      </c>
      <c r="N110" s="36">
        <v>9.214</v>
      </c>
      <c r="O110" s="38">
        <v>8.063</v>
      </c>
    </row>
    <row r="111" spans="1:15" ht="12.75">
      <c r="A111" s="35">
        <v>130</v>
      </c>
      <c r="B111" s="36">
        <v>130</v>
      </c>
      <c r="C111" s="36">
        <v>65</v>
      </c>
      <c r="D111" s="36">
        <v>43.333</v>
      </c>
      <c r="E111" s="36">
        <v>32.5</v>
      </c>
      <c r="F111" s="36">
        <v>26</v>
      </c>
      <c r="G111" s="36">
        <v>21.667</v>
      </c>
      <c r="H111" s="36">
        <v>16.25</v>
      </c>
      <c r="I111" s="36">
        <v>14.444</v>
      </c>
      <c r="J111" s="36">
        <v>13</v>
      </c>
      <c r="K111" s="36">
        <v>11.818</v>
      </c>
      <c r="L111" s="36">
        <v>10.833</v>
      </c>
      <c r="M111" s="36">
        <v>10</v>
      </c>
      <c r="N111" s="36">
        <v>9.286</v>
      </c>
      <c r="O111" s="38">
        <v>8.125</v>
      </c>
    </row>
    <row r="112" spans="1:15" ht="12.75">
      <c r="A112" s="35">
        <v>131</v>
      </c>
      <c r="B112" s="36">
        <v>131</v>
      </c>
      <c r="C112" s="36">
        <v>65.5</v>
      </c>
      <c r="D112" s="36">
        <v>43.667</v>
      </c>
      <c r="E112" s="36">
        <v>32.75</v>
      </c>
      <c r="F112" s="36">
        <v>26.2</v>
      </c>
      <c r="G112" s="36">
        <v>21.833</v>
      </c>
      <c r="H112" s="36">
        <v>16.375</v>
      </c>
      <c r="I112" s="36">
        <v>14.556</v>
      </c>
      <c r="J112" s="36">
        <v>13.1</v>
      </c>
      <c r="K112" s="36">
        <v>11.909</v>
      </c>
      <c r="L112" s="36">
        <v>10.917</v>
      </c>
      <c r="M112" s="36">
        <v>10.077</v>
      </c>
      <c r="N112" s="36">
        <v>9.357</v>
      </c>
      <c r="O112" s="38">
        <v>8.188</v>
      </c>
    </row>
    <row r="113" spans="1:15" ht="12.75">
      <c r="A113" s="35">
        <v>132</v>
      </c>
      <c r="B113" s="36">
        <v>132</v>
      </c>
      <c r="C113" s="36">
        <v>66</v>
      </c>
      <c r="D113" s="36">
        <v>44</v>
      </c>
      <c r="E113" s="36">
        <v>33</v>
      </c>
      <c r="F113" s="36">
        <v>26.4</v>
      </c>
      <c r="G113" s="36">
        <v>22</v>
      </c>
      <c r="H113" s="36">
        <v>16.5</v>
      </c>
      <c r="I113" s="36">
        <v>14.667</v>
      </c>
      <c r="J113" s="36">
        <v>13.2</v>
      </c>
      <c r="K113" s="36">
        <v>12</v>
      </c>
      <c r="L113" s="36">
        <v>11</v>
      </c>
      <c r="M113" s="36">
        <v>10.154</v>
      </c>
      <c r="N113" s="36">
        <v>9.429</v>
      </c>
      <c r="O113" s="38">
        <v>8.25</v>
      </c>
    </row>
    <row r="114" spans="1:15" ht="12.75">
      <c r="A114" s="35">
        <v>133</v>
      </c>
      <c r="B114" s="36">
        <v>133</v>
      </c>
      <c r="C114" s="36">
        <v>66.5</v>
      </c>
      <c r="D114" s="36">
        <v>44.333</v>
      </c>
      <c r="E114" s="36">
        <v>33.25</v>
      </c>
      <c r="F114" s="36">
        <v>26.6</v>
      </c>
      <c r="G114" s="36">
        <v>22.167</v>
      </c>
      <c r="H114" s="36">
        <v>16.625</v>
      </c>
      <c r="I114" s="36">
        <v>14.778</v>
      </c>
      <c r="J114" s="36">
        <v>13.3</v>
      </c>
      <c r="K114" s="36">
        <v>12.091</v>
      </c>
      <c r="L114" s="36">
        <v>11.083</v>
      </c>
      <c r="M114" s="36">
        <v>10.231</v>
      </c>
      <c r="N114" s="36">
        <v>9.5</v>
      </c>
      <c r="O114" s="38">
        <v>8.313</v>
      </c>
    </row>
    <row r="115" spans="1:15" ht="12.75">
      <c r="A115" s="35">
        <v>134</v>
      </c>
      <c r="B115" s="36">
        <v>134</v>
      </c>
      <c r="C115" s="36">
        <v>67</v>
      </c>
      <c r="D115" s="36">
        <v>44.667</v>
      </c>
      <c r="E115" s="36">
        <v>33.5</v>
      </c>
      <c r="F115" s="36">
        <v>26.8</v>
      </c>
      <c r="G115" s="36">
        <v>22.333</v>
      </c>
      <c r="H115" s="36">
        <v>16.75</v>
      </c>
      <c r="I115" s="36">
        <v>14.889</v>
      </c>
      <c r="J115" s="36">
        <v>13.4</v>
      </c>
      <c r="K115" s="36">
        <v>12.182</v>
      </c>
      <c r="L115" s="36">
        <v>11.167</v>
      </c>
      <c r="M115" s="36">
        <v>10.308</v>
      </c>
      <c r="N115" s="36">
        <v>9.571</v>
      </c>
      <c r="O115" s="38">
        <v>8.375</v>
      </c>
    </row>
    <row r="116" spans="1:15" ht="12.75">
      <c r="A116" s="35">
        <v>136</v>
      </c>
      <c r="B116" s="36">
        <v>136</v>
      </c>
      <c r="C116" s="36">
        <v>68</v>
      </c>
      <c r="D116" s="36">
        <v>45.333</v>
      </c>
      <c r="E116" s="36">
        <v>34</v>
      </c>
      <c r="F116" s="36">
        <v>27.2</v>
      </c>
      <c r="G116" s="36">
        <v>22.667</v>
      </c>
      <c r="H116" s="36">
        <v>17</v>
      </c>
      <c r="I116" s="36">
        <v>15.111</v>
      </c>
      <c r="J116" s="36">
        <v>13.6</v>
      </c>
      <c r="K116" s="36">
        <v>12.364</v>
      </c>
      <c r="L116" s="36">
        <v>11.333</v>
      </c>
      <c r="M116" s="36">
        <v>10.462</v>
      </c>
      <c r="N116" s="36">
        <v>9.714</v>
      </c>
      <c r="O116" s="38">
        <v>8.5</v>
      </c>
    </row>
    <row r="117" spans="1:15" ht="12.75">
      <c r="A117" s="35">
        <v>137</v>
      </c>
      <c r="B117" s="36">
        <v>137</v>
      </c>
      <c r="C117" s="36">
        <v>68.5</v>
      </c>
      <c r="D117" s="36">
        <v>45.667</v>
      </c>
      <c r="E117" s="36">
        <v>34.25</v>
      </c>
      <c r="F117" s="36">
        <v>27.4</v>
      </c>
      <c r="G117" s="36">
        <v>22.833</v>
      </c>
      <c r="H117" s="36">
        <v>17.125</v>
      </c>
      <c r="I117" s="36">
        <v>15.222</v>
      </c>
      <c r="J117" s="36">
        <v>13.7</v>
      </c>
      <c r="K117" s="36">
        <v>12.455</v>
      </c>
      <c r="L117" s="36">
        <v>11.417</v>
      </c>
      <c r="M117" s="36">
        <v>10.538</v>
      </c>
      <c r="N117" s="36">
        <v>9.786</v>
      </c>
      <c r="O117" s="38">
        <v>8.563</v>
      </c>
    </row>
    <row r="118" spans="1:15" ht="12.75">
      <c r="A118" s="35">
        <v>138</v>
      </c>
      <c r="B118" s="36">
        <v>138</v>
      </c>
      <c r="C118" s="36">
        <v>69</v>
      </c>
      <c r="D118" s="36">
        <v>46</v>
      </c>
      <c r="E118" s="36">
        <v>34.5</v>
      </c>
      <c r="F118" s="36">
        <v>27.6</v>
      </c>
      <c r="G118" s="36">
        <v>23</v>
      </c>
      <c r="H118" s="36">
        <v>17.25</v>
      </c>
      <c r="I118" s="36">
        <v>15.333</v>
      </c>
      <c r="J118" s="36">
        <v>13.8</v>
      </c>
      <c r="K118" s="36">
        <v>12.545</v>
      </c>
      <c r="L118" s="36">
        <v>11.5</v>
      </c>
      <c r="M118" s="36">
        <v>10.615</v>
      </c>
      <c r="N118" s="36">
        <v>9.857</v>
      </c>
      <c r="O118" s="38">
        <v>8.625</v>
      </c>
    </row>
    <row r="119" spans="1:15" ht="12.75">
      <c r="A119" s="35">
        <v>139</v>
      </c>
      <c r="B119" s="36">
        <v>139</v>
      </c>
      <c r="C119" s="36">
        <v>69.5</v>
      </c>
      <c r="D119" s="36">
        <v>46.333</v>
      </c>
      <c r="E119" s="36">
        <v>34.75</v>
      </c>
      <c r="F119" s="36">
        <v>27.8</v>
      </c>
      <c r="G119" s="36">
        <v>23.167</v>
      </c>
      <c r="H119" s="36">
        <v>17.375</v>
      </c>
      <c r="I119" s="36">
        <v>15.444</v>
      </c>
      <c r="J119" s="36">
        <v>13.9</v>
      </c>
      <c r="K119" s="36">
        <v>12.636</v>
      </c>
      <c r="L119" s="36">
        <v>11.583</v>
      </c>
      <c r="M119" s="36">
        <v>10.692</v>
      </c>
      <c r="N119" s="36">
        <v>9.929</v>
      </c>
      <c r="O119" s="38">
        <v>8.688</v>
      </c>
    </row>
    <row r="120" spans="1:15" ht="12.75">
      <c r="A120" s="35">
        <v>140</v>
      </c>
      <c r="B120" s="36">
        <v>140</v>
      </c>
      <c r="C120" s="36">
        <v>70</v>
      </c>
      <c r="D120" s="36">
        <v>46.667</v>
      </c>
      <c r="E120" s="36">
        <v>35</v>
      </c>
      <c r="F120" s="36">
        <v>28</v>
      </c>
      <c r="G120" s="36">
        <v>23.333</v>
      </c>
      <c r="H120" s="36">
        <v>17.5</v>
      </c>
      <c r="I120" s="36">
        <v>15.556</v>
      </c>
      <c r="J120" s="36">
        <v>14</v>
      </c>
      <c r="K120" s="36">
        <v>12.727</v>
      </c>
      <c r="L120" s="36">
        <v>11.667</v>
      </c>
      <c r="M120" s="36">
        <v>10.769</v>
      </c>
      <c r="N120" s="36">
        <v>10</v>
      </c>
      <c r="O120" s="38">
        <v>8.75</v>
      </c>
    </row>
    <row r="121" spans="1:15" ht="12.75">
      <c r="A121" s="35">
        <v>141</v>
      </c>
      <c r="B121" s="36">
        <v>141</v>
      </c>
      <c r="C121" s="36">
        <v>70.5</v>
      </c>
      <c r="D121" s="36">
        <v>47</v>
      </c>
      <c r="E121" s="36">
        <v>35.25</v>
      </c>
      <c r="F121" s="36">
        <v>28.2</v>
      </c>
      <c r="G121" s="36">
        <v>23.5</v>
      </c>
      <c r="H121" s="36">
        <v>17.625</v>
      </c>
      <c r="I121" s="36">
        <v>15.667</v>
      </c>
      <c r="J121" s="36">
        <v>14.1</v>
      </c>
      <c r="K121" s="36">
        <v>12.818</v>
      </c>
      <c r="L121" s="36">
        <v>11.75</v>
      </c>
      <c r="M121" s="36">
        <v>10.846</v>
      </c>
      <c r="N121" s="36">
        <v>10.071</v>
      </c>
      <c r="O121" s="38">
        <v>8.813</v>
      </c>
    </row>
    <row r="122" spans="1:15" ht="12.75">
      <c r="A122" s="35">
        <v>142</v>
      </c>
      <c r="B122" s="36">
        <v>142</v>
      </c>
      <c r="C122" s="36">
        <v>71</v>
      </c>
      <c r="D122" s="36">
        <v>47.333</v>
      </c>
      <c r="E122" s="36">
        <v>35.5</v>
      </c>
      <c r="F122" s="36">
        <v>28.4</v>
      </c>
      <c r="G122" s="36">
        <v>23.667</v>
      </c>
      <c r="H122" s="36">
        <v>17.75</v>
      </c>
      <c r="I122" s="36">
        <v>15.778</v>
      </c>
      <c r="J122" s="36">
        <v>14.2</v>
      </c>
      <c r="K122" s="36">
        <v>12.909</v>
      </c>
      <c r="L122" s="36">
        <v>11.833</v>
      </c>
      <c r="M122" s="36">
        <v>10.923</v>
      </c>
      <c r="N122" s="36">
        <v>10.143</v>
      </c>
      <c r="O122" s="38">
        <v>8.875</v>
      </c>
    </row>
    <row r="123" spans="1:15" ht="12.75">
      <c r="A123" s="35">
        <v>144</v>
      </c>
      <c r="B123" s="36">
        <v>144</v>
      </c>
      <c r="C123" s="36">
        <v>72</v>
      </c>
      <c r="D123" s="36">
        <v>48</v>
      </c>
      <c r="E123" s="36">
        <v>36</v>
      </c>
      <c r="F123" s="36">
        <v>28.8</v>
      </c>
      <c r="G123" s="36">
        <v>24</v>
      </c>
      <c r="H123" s="36">
        <v>18</v>
      </c>
      <c r="I123" s="36">
        <v>16</v>
      </c>
      <c r="J123" s="36">
        <v>14.4</v>
      </c>
      <c r="K123" s="36">
        <v>13.091</v>
      </c>
      <c r="L123" s="36">
        <v>12</v>
      </c>
      <c r="M123" s="36">
        <v>11.077</v>
      </c>
      <c r="N123" s="36">
        <v>10.286</v>
      </c>
      <c r="O123" s="38">
        <v>9</v>
      </c>
    </row>
    <row r="124" spans="1:15" ht="12.75">
      <c r="A124" s="35">
        <v>145</v>
      </c>
      <c r="B124" s="36">
        <v>145</v>
      </c>
      <c r="C124" s="36">
        <v>72.5</v>
      </c>
      <c r="D124" s="36">
        <v>48.333</v>
      </c>
      <c r="E124" s="36">
        <v>36.25</v>
      </c>
      <c r="F124" s="36">
        <v>29</v>
      </c>
      <c r="G124" s="36">
        <v>24.167</v>
      </c>
      <c r="H124" s="36">
        <v>18.125</v>
      </c>
      <c r="I124" s="36">
        <v>16.111</v>
      </c>
      <c r="J124" s="36">
        <v>14.5</v>
      </c>
      <c r="K124" s="36">
        <v>13.182</v>
      </c>
      <c r="L124" s="36">
        <v>12.083</v>
      </c>
      <c r="M124" s="36">
        <v>11.154</v>
      </c>
      <c r="N124" s="36">
        <v>10.357</v>
      </c>
      <c r="O124" s="38">
        <v>9.063</v>
      </c>
    </row>
    <row r="125" spans="1:15" ht="12.75">
      <c r="A125" s="35">
        <v>146</v>
      </c>
      <c r="B125" s="36">
        <v>146</v>
      </c>
      <c r="C125" s="36">
        <v>73</v>
      </c>
      <c r="D125" s="36">
        <v>48.667</v>
      </c>
      <c r="E125" s="36">
        <v>36.5</v>
      </c>
      <c r="F125" s="36">
        <v>29.2</v>
      </c>
      <c r="G125" s="36">
        <v>24.333</v>
      </c>
      <c r="H125" s="36">
        <v>18.25</v>
      </c>
      <c r="I125" s="36">
        <v>16.222</v>
      </c>
      <c r="J125" s="36">
        <v>14.6</v>
      </c>
      <c r="K125" s="36">
        <v>13.273</v>
      </c>
      <c r="L125" s="36">
        <v>12.167</v>
      </c>
      <c r="M125" s="36">
        <v>11.231</v>
      </c>
      <c r="N125" s="36">
        <v>10.429</v>
      </c>
      <c r="O125" s="38">
        <v>9.125</v>
      </c>
    </row>
    <row r="126" spans="1:15" ht="12.75">
      <c r="A126" s="35">
        <v>147</v>
      </c>
      <c r="B126" s="36">
        <v>147</v>
      </c>
      <c r="C126" s="36">
        <v>73.5</v>
      </c>
      <c r="D126" s="36">
        <v>49</v>
      </c>
      <c r="E126" s="36">
        <v>36.75</v>
      </c>
      <c r="F126" s="36">
        <v>29.4</v>
      </c>
      <c r="G126" s="36">
        <v>24.5</v>
      </c>
      <c r="H126" s="36">
        <v>18.375</v>
      </c>
      <c r="I126" s="36">
        <v>16.333</v>
      </c>
      <c r="J126" s="36">
        <v>14.7</v>
      </c>
      <c r="K126" s="36">
        <v>13.364</v>
      </c>
      <c r="L126" s="36">
        <v>12.25</v>
      </c>
      <c r="M126" s="36">
        <v>11.308</v>
      </c>
      <c r="N126" s="36">
        <v>10.5</v>
      </c>
      <c r="O126" s="38">
        <v>9.188</v>
      </c>
    </row>
    <row r="127" spans="1:15" ht="12.75">
      <c r="A127" s="35">
        <v>148</v>
      </c>
      <c r="B127" s="36">
        <v>148</v>
      </c>
      <c r="C127" s="36">
        <v>74</v>
      </c>
      <c r="D127" s="36">
        <v>49.333</v>
      </c>
      <c r="E127" s="36">
        <v>37</v>
      </c>
      <c r="F127" s="36">
        <v>29.6</v>
      </c>
      <c r="G127" s="36">
        <v>24.667</v>
      </c>
      <c r="H127" s="36">
        <v>18.5</v>
      </c>
      <c r="I127" s="36">
        <v>16.444</v>
      </c>
      <c r="J127" s="36">
        <v>14.8</v>
      </c>
      <c r="K127" s="36">
        <v>13.455</v>
      </c>
      <c r="L127" s="36">
        <v>12.333</v>
      </c>
      <c r="M127" s="36">
        <v>11.385</v>
      </c>
      <c r="N127" s="36">
        <v>10.571</v>
      </c>
      <c r="O127" s="38">
        <v>9.25</v>
      </c>
    </row>
    <row r="128" spans="1:15" ht="12.75">
      <c r="A128" s="35">
        <v>149</v>
      </c>
      <c r="B128" s="36">
        <v>149</v>
      </c>
      <c r="C128" s="36">
        <v>74.5</v>
      </c>
      <c r="D128" s="36">
        <v>49.667</v>
      </c>
      <c r="E128" s="36">
        <v>37.25</v>
      </c>
      <c r="F128" s="36">
        <v>29.8</v>
      </c>
      <c r="G128" s="36">
        <v>24.833</v>
      </c>
      <c r="H128" s="36">
        <v>18.625</v>
      </c>
      <c r="I128" s="36">
        <v>16.556</v>
      </c>
      <c r="J128" s="36">
        <v>14.9</v>
      </c>
      <c r="K128" s="36">
        <v>13.545</v>
      </c>
      <c r="L128" s="36">
        <v>12.417</v>
      </c>
      <c r="M128" s="36">
        <v>11.462</v>
      </c>
      <c r="N128" s="36">
        <v>10.643</v>
      </c>
      <c r="O128" s="38">
        <v>9.313</v>
      </c>
    </row>
    <row r="129" spans="1:15" ht="12.75">
      <c r="A129" s="35">
        <v>150</v>
      </c>
      <c r="B129" s="36">
        <v>150</v>
      </c>
      <c r="C129" s="36">
        <v>75</v>
      </c>
      <c r="D129" s="36">
        <v>50</v>
      </c>
      <c r="E129" s="36">
        <v>37.5</v>
      </c>
      <c r="F129" s="36">
        <v>30</v>
      </c>
      <c r="G129" s="36">
        <v>25</v>
      </c>
      <c r="H129" s="36">
        <v>18.75</v>
      </c>
      <c r="I129" s="36">
        <v>16.667</v>
      </c>
      <c r="J129" s="36">
        <v>15</v>
      </c>
      <c r="K129" s="36">
        <v>13.636</v>
      </c>
      <c r="L129" s="36">
        <v>12.5</v>
      </c>
      <c r="M129" s="36">
        <v>11.538</v>
      </c>
      <c r="N129" s="36">
        <v>10.714</v>
      </c>
      <c r="O129" s="38">
        <v>9.375</v>
      </c>
    </row>
    <row r="130" spans="1:15" ht="12.75">
      <c r="A130" s="35">
        <v>152</v>
      </c>
      <c r="B130" s="36">
        <v>152</v>
      </c>
      <c r="C130" s="36">
        <v>76</v>
      </c>
      <c r="D130" s="36">
        <v>50.667</v>
      </c>
      <c r="E130" s="36">
        <v>38</v>
      </c>
      <c r="F130" s="36">
        <v>30.4</v>
      </c>
      <c r="G130" s="36">
        <v>25.333</v>
      </c>
      <c r="H130" s="36">
        <v>19</v>
      </c>
      <c r="I130" s="36">
        <v>16.889</v>
      </c>
      <c r="J130" s="36">
        <v>15.2</v>
      </c>
      <c r="K130" s="36">
        <v>13.818</v>
      </c>
      <c r="L130" s="36">
        <v>12.667</v>
      </c>
      <c r="M130" s="36">
        <v>11.692</v>
      </c>
      <c r="N130" s="36">
        <v>10.857</v>
      </c>
      <c r="O130" s="38">
        <v>9.5</v>
      </c>
    </row>
    <row r="131" spans="1:15" ht="12.75">
      <c r="A131" s="35">
        <v>153</v>
      </c>
      <c r="B131" s="36">
        <v>153</v>
      </c>
      <c r="C131" s="36">
        <v>76.5</v>
      </c>
      <c r="D131" s="36">
        <v>51</v>
      </c>
      <c r="E131" s="36">
        <v>38.25</v>
      </c>
      <c r="F131" s="36">
        <v>30.6</v>
      </c>
      <c r="G131" s="36">
        <v>25.5</v>
      </c>
      <c r="H131" s="36">
        <v>19.125</v>
      </c>
      <c r="I131" s="36">
        <v>17</v>
      </c>
      <c r="J131" s="36">
        <v>15.3</v>
      </c>
      <c r="K131" s="36">
        <v>13.909</v>
      </c>
      <c r="L131" s="36">
        <v>12.75</v>
      </c>
      <c r="M131" s="36">
        <v>11.769</v>
      </c>
      <c r="N131" s="36">
        <v>10.929</v>
      </c>
      <c r="O131" s="38">
        <v>9.563</v>
      </c>
    </row>
    <row r="132" spans="1:15" ht="12.75">
      <c r="A132" s="35">
        <v>154</v>
      </c>
      <c r="B132" s="36">
        <v>154</v>
      </c>
      <c r="C132" s="36">
        <v>77</v>
      </c>
      <c r="D132" s="36">
        <v>51.333</v>
      </c>
      <c r="E132" s="36">
        <v>38.5</v>
      </c>
      <c r="F132" s="36">
        <v>30.8</v>
      </c>
      <c r="G132" s="36">
        <v>25.667</v>
      </c>
      <c r="H132" s="36">
        <v>19.25</v>
      </c>
      <c r="I132" s="36">
        <v>17.111</v>
      </c>
      <c r="J132" s="36">
        <v>15.4</v>
      </c>
      <c r="K132" s="36">
        <v>14</v>
      </c>
      <c r="L132" s="36">
        <v>12.833</v>
      </c>
      <c r="M132" s="36">
        <v>11.846</v>
      </c>
      <c r="N132" s="36">
        <v>11</v>
      </c>
      <c r="O132" s="38">
        <v>9.625</v>
      </c>
    </row>
    <row r="133" spans="1:15" ht="12.75">
      <c r="A133" s="35">
        <v>155</v>
      </c>
      <c r="B133" s="36">
        <v>155</v>
      </c>
      <c r="C133" s="36">
        <v>77.5</v>
      </c>
      <c r="D133" s="36">
        <v>51.667</v>
      </c>
      <c r="E133" s="36">
        <v>38.75</v>
      </c>
      <c r="F133" s="36">
        <v>31</v>
      </c>
      <c r="G133" s="36">
        <v>25.833</v>
      </c>
      <c r="H133" s="36">
        <v>19.375</v>
      </c>
      <c r="I133" s="36">
        <v>17.222</v>
      </c>
      <c r="J133" s="36">
        <v>15.5</v>
      </c>
      <c r="K133" s="36">
        <v>14.091</v>
      </c>
      <c r="L133" s="36">
        <v>12.917</v>
      </c>
      <c r="M133" s="36">
        <v>11.923</v>
      </c>
      <c r="N133" s="36">
        <v>11.071</v>
      </c>
      <c r="O133" s="38">
        <v>9.688</v>
      </c>
    </row>
    <row r="134" spans="1:15" ht="12.75">
      <c r="A134" s="35">
        <v>157</v>
      </c>
      <c r="B134" s="36">
        <v>157</v>
      </c>
      <c r="C134" s="36">
        <v>78.5</v>
      </c>
      <c r="D134" s="36">
        <v>52.333</v>
      </c>
      <c r="E134" s="36">
        <v>39.25</v>
      </c>
      <c r="F134" s="36">
        <v>31.4</v>
      </c>
      <c r="G134" s="36">
        <v>26.167</v>
      </c>
      <c r="H134" s="36">
        <v>19.625</v>
      </c>
      <c r="I134" s="36">
        <v>17.444</v>
      </c>
      <c r="J134" s="36">
        <v>15.7</v>
      </c>
      <c r="K134" s="36">
        <v>14.273</v>
      </c>
      <c r="L134" s="36">
        <v>13.083</v>
      </c>
      <c r="M134" s="36">
        <v>12.077</v>
      </c>
      <c r="N134" s="36">
        <v>11.214</v>
      </c>
      <c r="O134" s="38">
        <v>9.813</v>
      </c>
    </row>
    <row r="135" spans="1:15" ht="12.75">
      <c r="A135" s="35">
        <v>158</v>
      </c>
      <c r="B135" s="36">
        <v>158</v>
      </c>
      <c r="C135" s="36">
        <v>79</v>
      </c>
      <c r="D135" s="36">
        <v>52.667</v>
      </c>
      <c r="E135" s="36">
        <v>39.5</v>
      </c>
      <c r="F135" s="36">
        <v>31.6</v>
      </c>
      <c r="G135" s="36">
        <v>26.333</v>
      </c>
      <c r="H135" s="36">
        <v>19.75</v>
      </c>
      <c r="I135" s="36">
        <v>17.556</v>
      </c>
      <c r="J135" s="36">
        <v>15.8</v>
      </c>
      <c r="K135" s="36">
        <v>14.364</v>
      </c>
      <c r="L135" s="36">
        <v>13.167</v>
      </c>
      <c r="M135" s="36">
        <v>12.154</v>
      </c>
      <c r="N135" s="36">
        <v>11.286</v>
      </c>
      <c r="O135" s="38">
        <v>9.875</v>
      </c>
    </row>
    <row r="136" spans="1:15" ht="12.75">
      <c r="A136" s="35">
        <v>160</v>
      </c>
      <c r="B136" s="36">
        <v>160</v>
      </c>
      <c r="C136" s="36">
        <v>80</v>
      </c>
      <c r="D136" s="36">
        <v>53.333</v>
      </c>
      <c r="E136" s="36">
        <v>40</v>
      </c>
      <c r="F136" s="36">
        <v>32</v>
      </c>
      <c r="G136" s="36">
        <v>26.667</v>
      </c>
      <c r="H136" s="36">
        <v>20</v>
      </c>
      <c r="I136" s="36">
        <v>17.778</v>
      </c>
      <c r="J136" s="36">
        <v>16</v>
      </c>
      <c r="K136" s="36">
        <v>14.545</v>
      </c>
      <c r="L136" s="36">
        <v>13.333</v>
      </c>
      <c r="M136" s="36">
        <v>12.308</v>
      </c>
      <c r="N136" s="36">
        <v>11.429</v>
      </c>
      <c r="O136" s="38">
        <v>10</v>
      </c>
    </row>
    <row r="137" spans="1:15" ht="12.75">
      <c r="A137" s="35">
        <v>161</v>
      </c>
      <c r="B137" s="36">
        <v>161</v>
      </c>
      <c r="C137" s="36">
        <v>80.5</v>
      </c>
      <c r="D137" s="36">
        <v>53.667</v>
      </c>
      <c r="E137" s="36">
        <v>40.25</v>
      </c>
      <c r="F137" s="36">
        <v>32.2</v>
      </c>
      <c r="G137" s="36">
        <v>26.833</v>
      </c>
      <c r="H137" s="36">
        <v>20.125</v>
      </c>
      <c r="I137" s="36">
        <v>17.889</v>
      </c>
      <c r="J137" s="36">
        <v>16.1</v>
      </c>
      <c r="K137" s="36">
        <v>14.636</v>
      </c>
      <c r="L137" s="36">
        <v>13.417</v>
      </c>
      <c r="M137" s="36">
        <v>12.385</v>
      </c>
      <c r="N137" s="36">
        <v>11.5</v>
      </c>
      <c r="O137" s="38">
        <v>10.063</v>
      </c>
    </row>
    <row r="138" spans="1:15" ht="12.75">
      <c r="A138" s="35">
        <v>162</v>
      </c>
      <c r="B138" s="36">
        <v>162</v>
      </c>
      <c r="C138" s="36">
        <v>81</v>
      </c>
      <c r="D138" s="36">
        <v>54</v>
      </c>
      <c r="E138" s="36">
        <v>40.5</v>
      </c>
      <c r="F138" s="36">
        <v>32.4</v>
      </c>
      <c r="G138" s="36">
        <v>27</v>
      </c>
      <c r="H138" s="36">
        <v>20.25</v>
      </c>
      <c r="I138" s="36">
        <v>18</v>
      </c>
      <c r="J138" s="36">
        <v>16.2</v>
      </c>
      <c r="K138" s="36">
        <v>14.727</v>
      </c>
      <c r="L138" s="36">
        <v>13.5</v>
      </c>
      <c r="M138" s="36">
        <v>12.462</v>
      </c>
      <c r="N138" s="36">
        <v>11.571</v>
      </c>
      <c r="O138" s="38">
        <v>10.125</v>
      </c>
    </row>
    <row r="139" spans="1:15" ht="12.75">
      <c r="A139" s="35">
        <v>163</v>
      </c>
      <c r="B139" s="36">
        <v>163</v>
      </c>
      <c r="C139" s="36">
        <v>81.5</v>
      </c>
      <c r="D139" s="36">
        <v>54.333</v>
      </c>
      <c r="E139" s="36">
        <v>40.75</v>
      </c>
      <c r="F139" s="36">
        <v>32.6</v>
      </c>
      <c r="G139" s="36">
        <v>27.167</v>
      </c>
      <c r="H139" s="36">
        <v>20.375</v>
      </c>
      <c r="I139" s="36">
        <v>18.111</v>
      </c>
      <c r="J139" s="36">
        <v>16.3</v>
      </c>
      <c r="K139" s="36">
        <v>14.818</v>
      </c>
      <c r="L139" s="36">
        <v>13.583</v>
      </c>
      <c r="M139" s="36">
        <v>12.538</v>
      </c>
      <c r="N139" s="36">
        <v>11.643</v>
      </c>
      <c r="O139" s="38">
        <v>10.188</v>
      </c>
    </row>
    <row r="140" spans="1:15" ht="12.75">
      <c r="A140" s="35">
        <v>164</v>
      </c>
      <c r="B140" s="36">
        <v>164</v>
      </c>
      <c r="C140" s="36">
        <v>82</v>
      </c>
      <c r="D140" s="36">
        <v>54.667</v>
      </c>
      <c r="E140" s="36">
        <v>41</v>
      </c>
      <c r="F140" s="36">
        <v>32.8</v>
      </c>
      <c r="G140" s="36">
        <v>27.333</v>
      </c>
      <c r="H140" s="36">
        <v>20.5</v>
      </c>
      <c r="I140" s="36">
        <v>18.222</v>
      </c>
      <c r="J140" s="36">
        <v>16.4</v>
      </c>
      <c r="K140" s="36">
        <v>14.909</v>
      </c>
      <c r="L140" s="36">
        <v>13.667</v>
      </c>
      <c r="M140" s="36">
        <v>12.615</v>
      </c>
      <c r="N140" s="36">
        <v>11.714</v>
      </c>
      <c r="O140" s="38">
        <v>10.25</v>
      </c>
    </row>
    <row r="141" spans="1:15" ht="12.75">
      <c r="A141" s="35">
        <v>165</v>
      </c>
      <c r="B141" s="36">
        <v>165</v>
      </c>
      <c r="C141" s="36">
        <v>82.5</v>
      </c>
      <c r="D141" s="36">
        <v>55</v>
      </c>
      <c r="E141" s="36">
        <v>41.25</v>
      </c>
      <c r="F141" s="36">
        <v>33</v>
      </c>
      <c r="G141" s="36">
        <v>27.5</v>
      </c>
      <c r="H141" s="36">
        <v>20.625</v>
      </c>
      <c r="I141" s="36">
        <v>18.333</v>
      </c>
      <c r="J141" s="36">
        <v>16.5</v>
      </c>
      <c r="K141" s="36">
        <v>15</v>
      </c>
      <c r="L141" s="36">
        <v>13.75</v>
      </c>
      <c r="M141" s="36">
        <v>12.692</v>
      </c>
      <c r="N141" s="36">
        <v>11.786</v>
      </c>
      <c r="O141" s="38">
        <v>10.313</v>
      </c>
    </row>
    <row r="142" spans="1:15" ht="12.75">
      <c r="A142" s="35">
        <v>166</v>
      </c>
      <c r="B142" s="36">
        <v>166</v>
      </c>
      <c r="C142" s="36">
        <v>83</v>
      </c>
      <c r="D142" s="36">
        <v>55.333</v>
      </c>
      <c r="E142" s="36">
        <v>41.5</v>
      </c>
      <c r="F142" s="36">
        <v>33.2</v>
      </c>
      <c r="G142" s="36">
        <v>27.667</v>
      </c>
      <c r="H142" s="36">
        <v>20.75</v>
      </c>
      <c r="I142" s="36">
        <v>18.444</v>
      </c>
      <c r="J142" s="36">
        <v>16.6</v>
      </c>
      <c r="K142" s="36">
        <v>15.091</v>
      </c>
      <c r="L142" s="36">
        <v>13.833</v>
      </c>
      <c r="M142" s="36">
        <v>12.769</v>
      </c>
      <c r="N142" s="36">
        <v>11.857</v>
      </c>
      <c r="O142" s="38">
        <v>10.375</v>
      </c>
    </row>
    <row r="143" spans="1:15" ht="12.75">
      <c r="A143" s="35">
        <v>168</v>
      </c>
      <c r="B143" s="36">
        <v>168</v>
      </c>
      <c r="C143" s="36">
        <v>84</v>
      </c>
      <c r="D143" s="36">
        <v>56</v>
      </c>
      <c r="E143" s="36">
        <v>42</v>
      </c>
      <c r="F143" s="36">
        <v>33.6</v>
      </c>
      <c r="G143" s="36">
        <v>28</v>
      </c>
      <c r="H143" s="36">
        <v>21</v>
      </c>
      <c r="I143" s="36">
        <v>18.667</v>
      </c>
      <c r="J143" s="36">
        <v>16.8</v>
      </c>
      <c r="K143" s="36">
        <v>15.273</v>
      </c>
      <c r="L143" s="36">
        <v>14</v>
      </c>
      <c r="M143" s="36">
        <v>12.923</v>
      </c>
      <c r="N143" s="36">
        <v>12</v>
      </c>
      <c r="O143" s="38">
        <v>10.5</v>
      </c>
    </row>
    <row r="144" spans="1:15" ht="12.75">
      <c r="A144" s="35">
        <v>169</v>
      </c>
      <c r="B144" s="36">
        <v>169</v>
      </c>
      <c r="C144" s="36">
        <v>84.5</v>
      </c>
      <c r="D144" s="36">
        <v>56.333</v>
      </c>
      <c r="E144" s="36">
        <v>42.25</v>
      </c>
      <c r="F144" s="36">
        <v>33.8</v>
      </c>
      <c r="G144" s="36">
        <v>28.167</v>
      </c>
      <c r="H144" s="36">
        <v>21.125</v>
      </c>
      <c r="I144" s="36">
        <v>18.778</v>
      </c>
      <c r="J144" s="36">
        <v>16.9</v>
      </c>
      <c r="K144" s="36">
        <v>15.364</v>
      </c>
      <c r="L144" s="36">
        <v>14.083</v>
      </c>
      <c r="M144" s="36">
        <v>13</v>
      </c>
      <c r="N144" s="36">
        <v>12.071</v>
      </c>
      <c r="O144" s="38">
        <v>10.563</v>
      </c>
    </row>
    <row r="145" spans="1:15" ht="12.75">
      <c r="A145" s="35">
        <v>170</v>
      </c>
      <c r="B145" s="36">
        <v>170</v>
      </c>
      <c r="C145" s="36">
        <v>85</v>
      </c>
      <c r="D145" s="36">
        <v>56.667</v>
      </c>
      <c r="E145" s="36">
        <v>42.5</v>
      </c>
      <c r="F145" s="36">
        <v>34</v>
      </c>
      <c r="G145" s="36">
        <v>28.333</v>
      </c>
      <c r="H145" s="36">
        <v>21.25</v>
      </c>
      <c r="I145" s="36">
        <v>18.889</v>
      </c>
      <c r="J145" s="36">
        <v>17</v>
      </c>
      <c r="K145" s="36">
        <v>15.455</v>
      </c>
      <c r="L145" s="36">
        <v>14.167</v>
      </c>
      <c r="M145" s="36">
        <v>13.077</v>
      </c>
      <c r="N145" s="36">
        <v>12.143</v>
      </c>
      <c r="O145" s="38">
        <v>10.625</v>
      </c>
    </row>
    <row r="146" spans="1:15" ht="12.75">
      <c r="A146" s="35">
        <v>171</v>
      </c>
      <c r="B146" s="36">
        <v>171</v>
      </c>
      <c r="C146" s="36">
        <v>85.5</v>
      </c>
      <c r="D146" s="36">
        <v>57</v>
      </c>
      <c r="E146" s="36">
        <v>42.75</v>
      </c>
      <c r="F146" s="36">
        <v>34.2</v>
      </c>
      <c r="G146" s="36">
        <v>28.5</v>
      </c>
      <c r="H146" s="36">
        <v>21.375</v>
      </c>
      <c r="I146" s="36">
        <v>19</v>
      </c>
      <c r="J146" s="36">
        <v>17.1</v>
      </c>
      <c r="K146" s="36">
        <v>15.545</v>
      </c>
      <c r="L146" s="36">
        <v>14.25</v>
      </c>
      <c r="M146" s="36">
        <v>13.154</v>
      </c>
      <c r="N146" s="36">
        <v>12.214</v>
      </c>
      <c r="O146" s="38">
        <v>10.688</v>
      </c>
    </row>
    <row r="147" spans="1:15" ht="12.75">
      <c r="A147" s="35">
        <v>172</v>
      </c>
      <c r="B147" s="36">
        <v>172</v>
      </c>
      <c r="C147" s="36">
        <v>86</v>
      </c>
      <c r="D147" s="36">
        <v>57.333</v>
      </c>
      <c r="E147" s="36">
        <v>43</v>
      </c>
      <c r="F147" s="36">
        <v>34.4</v>
      </c>
      <c r="G147" s="36">
        <v>28.667</v>
      </c>
      <c r="H147" s="36">
        <v>21.5</v>
      </c>
      <c r="I147" s="36">
        <v>19.111</v>
      </c>
      <c r="J147" s="36">
        <v>17.2</v>
      </c>
      <c r="K147" s="36">
        <v>15.636</v>
      </c>
      <c r="L147" s="36">
        <v>14.333</v>
      </c>
      <c r="M147" s="36">
        <v>13.231</v>
      </c>
      <c r="N147" s="36">
        <v>12.286</v>
      </c>
      <c r="O147" s="38">
        <v>10.75</v>
      </c>
    </row>
    <row r="148" spans="1:15" ht="12.75">
      <c r="A148" s="35">
        <v>173</v>
      </c>
      <c r="B148" s="36">
        <v>173</v>
      </c>
      <c r="C148" s="36">
        <v>86.5</v>
      </c>
      <c r="D148" s="36">
        <v>57.667</v>
      </c>
      <c r="E148" s="36">
        <v>43.25</v>
      </c>
      <c r="F148" s="36">
        <v>34.6</v>
      </c>
      <c r="G148" s="36">
        <v>28.833</v>
      </c>
      <c r="H148" s="36">
        <v>21.625</v>
      </c>
      <c r="I148" s="36">
        <v>19.222</v>
      </c>
      <c r="J148" s="36">
        <v>17.3</v>
      </c>
      <c r="K148" s="36">
        <v>15.727</v>
      </c>
      <c r="L148" s="36">
        <v>14.417</v>
      </c>
      <c r="M148" s="36">
        <v>13.308</v>
      </c>
      <c r="N148" s="36">
        <v>12.357</v>
      </c>
      <c r="O148" s="38">
        <v>10.813</v>
      </c>
    </row>
    <row r="149" spans="1:15" ht="12.75">
      <c r="A149" s="35">
        <v>174</v>
      </c>
      <c r="B149" s="36">
        <v>174</v>
      </c>
      <c r="C149" s="36">
        <v>87</v>
      </c>
      <c r="D149" s="36">
        <v>58</v>
      </c>
      <c r="E149" s="36">
        <v>43.5</v>
      </c>
      <c r="F149" s="36">
        <v>34.8</v>
      </c>
      <c r="G149" s="36">
        <v>29</v>
      </c>
      <c r="H149" s="36">
        <v>21.75</v>
      </c>
      <c r="I149" s="36">
        <v>19.333</v>
      </c>
      <c r="J149" s="36">
        <v>17.4</v>
      </c>
      <c r="K149" s="36">
        <v>15.818</v>
      </c>
      <c r="L149" s="36">
        <v>14.5</v>
      </c>
      <c r="M149" s="36">
        <v>13.385</v>
      </c>
      <c r="N149" s="36">
        <v>12.429</v>
      </c>
      <c r="O149" s="38">
        <v>10.875</v>
      </c>
    </row>
    <row r="150" spans="1:15" ht="12.75">
      <c r="A150" s="35">
        <v>176</v>
      </c>
      <c r="B150" s="36">
        <v>176</v>
      </c>
      <c r="C150" s="36">
        <v>88</v>
      </c>
      <c r="D150" s="36">
        <v>58.667</v>
      </c>
      <c r="E150" s="36">
        <v>44</v>
      </c>
      <c r="F150" s="36">
        <v>35.2</v>
      </c>
      <c r="G150" s="36">
        <v>29.333</v>
      </c>
      <c r="H150" s="36">
        <v>22</v>
      </c>
      <c r="I150" s="36">
        <v>19.556</v>
      </c>
      <c r="J150" s="36">
        <v>17.6</v>
      </c>
      <c r="K150" s="36">
        <v>16</v>
      </c>
      <c r="L150" s="36">
        <v>14.667</v>
      </c>
      <c r="M150" s="36">
        <v>13.538</v>
      </c>
      <c r="N150" s="36">
        <v>12.571</v>
      </c>
      <c r="O150" s="38">
        <v>11</v>
      </c>
    </row>
    <row r="151" spans="1:15" ht="12.75">
      <c r="A151" s="35">
        <v>177</v>
      </c>
      <c r="B151" s="36">
        <v>177</v>
      </c>
      <c r="C151" s="36">
        <v>88.5</v>
      </c>
      <c r="D151" s="36">
        <v>59</v>
      </c>
      <c r="E151" s="36">
        <v>44.25</v>
      </c>
      <c r="F151" s="36">
        <v>35.4</v>
      </c>
      <c r="G151" s="36">
        <v>29.5</v>
      </c>
      <c r="H151" s="36">
        <v>22.125</v>
      </c>
      <c r="I151" s="36">
        <v>19.667</v>
      </c>
      <c r="J151" s="36">
        <v>17.7</v>
      </c>
      <c r="K151" s="36">
        <v>16.091</v>
      </c>
      <c r="L151" s="36">
        <v>14.75</v>
      </c>
      <c r="M151" s="36">
        <v>13.615</v>
      </c>
      <c r="N151" s="36">
        <v>12.643</v>
      </c>
      <c r="O151" s="38">
        <v>11.063</v>
      </c>
    </row>
    <row r="152" spans="1:15" ht="12.75">
      <c r="A152" s="35">
        <v>178</v>
      </c>
      <c r="B152" s="36">
        <v>178</v>
      </c>
      <c r="C152" s="36">
        <v>89</v>
      </c>
      <c r="D152" s="36">
        <v>59.333</v>
      </c>
      <c r="E152" s="36">
        <v>44.5</v>
      </c>
      <c r="F152" s="36">
        <v>35.6</v>
      </c>
      <c r="G152" s="36">
        <v>29.667</v>
      </c>
      <c r="H152" s="36">
        <v>22.25</v>
      </c>
      <c r="I152" s="36">
        <v>19.778</v>
      </c>
      <c r="J152" s="36">
        <v>17.8</v>
      </c>
      <c r="K152" s="36">
        <v>16.182</v>
      </c>
      <c r="L152" s="36">
        <v>14.833</v>
      </c>
      <c r="M152" s="36">
        <v>13.692</v>
      </c>
      <c r="N152" s="36">
        <v>12.714</v>
      </c>
      <c r="O152" s="38">
        <v>11.125</v>
      </c>
    </row>
    <row r="153" spans="1:15" ht="12.75">
      <c r="A153" s="35">
        <v>179</v>
      </c>
      <c r="B153" s="36">
        <v>179</v>
      </c>
      <c r="C153" s="36">
        <v>89.5</v>
      </c>
      <c r="D153" s="36">
        <v>59.667</v>
      </c>
      <c r="E153" s="36">
        <v>44.75</v>
      </c>
      <c r="F153" s="36">
        <v>35.8</v>
      </c>
      <c r="G153" s="36">
        <v>29.833</v>
      </c>
      <c r="H153" s="36">
        <v>22.375</v>
      </c>
      <c r="I153" s="36">
        <v>19.889</v>
      </c>
      <c r="J153" s="36">
        <v>17.9</v>
      </c>
      <c r="K153" s="36">
        <v>16.273</v>
      </c>
      <c r="L153" s="36">
        <v>14.917</v>
      </c>
      <c r="M153" s="36">
        <v>13.769</v>
      </c>
      <c r="N153" s="36">
        <v>12.786</v>
      </c>
      <c r="O153" s="38">
        <v>11.188</v>
      </c>
    </row>
    <row r="154" spans="1:15" ht="12.75">
      <c r="A154" s="35">
        <v>180</v>
      </c>
      <c r="B154" s="36">
        <v>180</v>
      </c>
      <c r="C154" s="36">
        <v>90</v>
      </c>
      <c r="D154" s="36">
        <v>60</v>
      </c>
      <c r="E154" s="36">
        <v>45</v>
      </c>
      <c r="F154" s="36">
        <v>36</v>
      </c>
      <c r="G154" s="36">
        <v>30</v>
      </c>
      <c r="H154" s="36">
        <v>22.5</v>
      </c>
      <c r="I154" s="36">
        <v>20</v>
      </c>
      <c r="J154" s="36">
        <v>18</v>
      </c>
      <c r="K154" s="36">
        <v>16.364</v>
      </c>
      <c r="L154" s="36">
        <v>15</v>
      </c>
      <c r="M154" s="36">
        <v>13.846</v>
      </c>
      <c r="N154" s="36">
        <v>12.857</v>
      </c>
      <c r="O154" s="38">
        <v>11.25</v>
      </c>
    </row>
    <row r="155" spans="1:15" ht="12.75">
      <c r="A155" s="35">
        <v>181</v>
      </c>
      <c r="B155" s="36">
        <v>181</v>
      </c>
      <c r="C155" s="36">
        <v>90.5</v>
      </c>
      <c r="D155" s="36">
        <v>60.333</v>
      </c>
      <c r="E155" s="36">
        <v>45.25</v>
      </c>
      <c r="F155" s="36">
        <v>36.2</v>
      </c>
      <c r="G155" s="36">
        <v>30.167</v>
      </c>
      <c r="H155" s="36">
        <v>22.625</v>
      </c>
      <c r="I155" s="36">
        <v>20.111</v>
      </c>
      <c r="J155" s="36">
        <v>18.1</v>
      </c>
      <c r="K155" s="36">
        <v>16.455</v>
      </c>
      <c r="L155" s="36">
        <v>15.083</v>
      </c>
      <c r="M155" s="36">
        <v>13.923</v>
      </c>
      <c r="N155" s="36">
        <v>12.929</v>
      </c>
      <c r="O155" s="38">
        <v>11.313</v>
      </c>
    </row>
    <row r="156" spans="1:15" ht="12.75">
      <c r="A156" s="35">
        <v>182</v>
      </c>
      <c r="B156" s="36">
        <v>182</v>
      </c>
      <c r="C156" s="36">
        <v>91</v>
      </c>
      <c r="D156" s="36">
        <v>60.667</v>
      </c>
      <c r="E156" s="36">
        <v>45.5</v>
      </c>
      <c r="F156" s="36">
        <v>36.4</v>
      </c>
      <c r="G156" s="36">
        <v>30.333</v>
      </c>
      <c r="H156" s="36">
        <v>22.75</v>
      </c>
      <c r="I156" s="36">
        <v>20.222</v>
      </c>
      <c r="J156" s="36">
        <v>18.2</v>
      </c>
      <c r="K156" s="36">
        <v>16.545</v>
      </c>
      <c r="L156" s="36">
        <v>15.167</v>
      </c>
      <c r="M156" s="36">
        <v>14</v>
      </c>
      <c r="N156" s="36">
        <v>13</v>
      </c>
      <c r="O156" s="38">
        <v>11.375</v>
      </c>
    </row>
    <row r="157" spans="1:15" ht="12.75">
      <c r="A157" s="35">
        <v>184</v>
      </c>
      <c r="B157" s="36">
        <v>184</v>
      </c>
      <c r="C157" s="36">
        <v>92</v>
      </c>
      <c r="D157" s="36">
        <v>61.333</v>
      </c>
      <c r="E157" s="36">
        <v>46</v>
      </c>
      <c r="F157" s="36">
        <v>36.8</v>
      </c>
      <c r="G157" s="36">
        <v>30.667</v>
      </c>
      <c r="H157" s="36">
        <v>23</v>
      </c>
      <c r="I157" s="36">
        <v>20.444</v>
      </c>
      <c r="J157" s="36">
        <v>18.4</v>
      </c>
      <c r="K157" s="36">
        <v>16.727</v>
      </c>
      <c r="L157" s="36">
        <v>15.333</v>
      </c>
      <c r="M157" s="36">
        <v>14.154</v>
      </c>
      <c r="N157" s="36">
        <v>13.143</v>
      </c>
      <c r="O157" s="38">
        <v>11.5</v>
      </c>
    </row>
    <row r="158" spans="1:15" ht="12.75">
      <c r="A158" s="35">
        <v>185</v>
      </c>
      <c r="B158" s="36">
        <v>185</v>
      </c>
      <c r="C158" s="36">
        <v>92.5</v>
      </c>
      <c r="D158" s="36">
        <v>61.667</v>
      </c>
      <c r="E158" s="36">
        <v>46.25</v>
      </c>
      <c r="F158" s="36">
        <v>37</v>
      </c>
      <c r="G158" s="36">
        <v>30.833</v>
      </c>
      <c r="H158" s="36">
        <v>23.125</v>
      </c>
      <c r="I158" s="36">
        <v>20.556</v>
      </c>
      <c r="J158" s="36">
        <v>18.5</v>
      </c>
      <c r="K158" s="36">
        <v>16.818</v>
      </c>
      <c r="L158" s="36">
        <v>15.417</v>
      </c>
      <c r="M158" s="36">
        <v>14.231</v>
      </c>
      <c r="N158" s="36">
        <v>13.214</v>
      </c>
      <c r="O158" s="38">
        <v>11.563</v>
      </c>
    </row>
    <row r="159" spans="1:15" ht="12.75">
      <c r="A159" s="35">
        <v>186</v>
      </c>
      <c r="B159" s="36">
        <v>186</v>
      </c>
      <c r="C159" s="36">
        <v>93</v>
      </c>
      <c r="D159" s="36">
        <v>62</v>
      </c>
      <c r="E159" s="36">
        <v>46.5</v>
      </c>
      <c r="F159" s="36">
        <v>37.2</v>
      </c>
      <c r="G159" s="36">
        <v>31</v>
      </c>
      <c r="H159" s="36">
        <v>23.25</v>
      </c>
      <c r="I159" s="36">
        <v>20.667</v>
      </c>
      <c r="J159" s="36">
        <v>18.6</v>
      </c>
      <c r="K159" s="36">
        <v>16.909</v>
      </c>
      <c r="L159" s="36">
        <v>15.5</v>
      </c>
      <c r="M159" s="36">
        <v>14.308</v>
      </c>
      <c r="N159" s="36">
        <v>13.286</v>
      </c>
      <c r="O159" s="38">
        <v>11.625</v>
      </c>
    </row>
    <row r="160" spans="1:15" ht="12.75">
      <c r="A160" s="35">
        <v>187</v>
      </c>
      <c r="B160" s="36">
        <v>187</v>
      </c>
      <c r="C160" s="36">
        <v>93.5</v>
      </c>
      <c r="D160" s="36">
        <v>62.333</v>
      </c>
      <c r="E160" s="36">
        <v>46.75</v>
      </c>
      <c r="F160" s="36">
        <v>37.4</v>
      </c>
      <c r="G160" s="36">
        <v>31.167</v>
      </c>
      <c r="H160" s="36">
        <v>23.375</v>
      </c>
      <c r="I160" s="36">
        <v>20.778</v>
      </c>
      <c r="J160" s="36">
        <v>18.7</v>
      </c>
      <c r="K160" s="36">
        <v>17</v>
      </c>
      <c r="L160" s="36">
        <v>15.583</v>
      </c>
      <c r="M160" s="36">
        <v>14.385</v>
      </c>
      <c r="N160" s="36">
        <v>13.357</v>
      </c>
      <c r="O160" s="38">
        <v>11.688</v>
      </c>
    </row>
    <row r="161" spans="1:15" ht="12.75">
      <c r="A161" s="35">
        <v>189</v>
      </c>
      <c r="B161" s="36">
        <v>189</v>
      </c>
      <c r="C161" s="36">
        <v>94.5</v>
      </c>
      <c r="D161" s="36">
        <v>63</v>
      </c>
      <c r="E161" s="36">
        <v>47.25</v>
      </c>
      <c r="F161" s="36">
        <v>37.8</v>
      </c>
      <c r="G161" s="36">
        <v>31.5</v>
      </c>
      <c r="H161" s="36">
        <v>23.625</v>
      </c>
      <c r="I161" s="36">
        <v>21</v>
      </c>
      <c r="J161" s="36">
        <v>18.9</v>
      </c>
      <c r="K161" s="36">
        <v>17.182</v>
      </c>
      <c r="L161" s="36">
        <v>15.75</v>
      </c>
      <c r="M161" s="36">
        <v>14.538</v>
      </c>
      <c r="N161" s="36">
        <v>13.5</v>
      </c>
      <c r="O161" s="38">
        <v>11.813</v>
      </c>
    </row>
    <row r="162" spans="1:15" ht="12.75">
      <c r="A162" s="35">
        <v>190</v>
      </c>
      <c r="B162" s="36">
        <v>190</v>
      </c>
      <c r="C162" s="36">
        <v>95</v>
      </c>
      <c r="D162" s="36">
        <v>63.333</v>
      </c>
      <c r="E162" s="36">
        <v>47.5</v>
      </c>
      <c r="F162" s="36">
        <v>38</v>
      </c>
      <c r="G162" s="36">
        <v>31.667</v>
      </c>
      <c r="H162" s="36">
        <v>23.75</v>
      </c>
      <c r="I162" s="36">
        <v>21.111</v>
      </c>
      <c r="J162" s="36">
        <v>19</v>
      </c>
      <c r="K162" s="36">
        <v>17.273</v>
      </c>
      <c r="L162" s="36">
        <v>15.833</v>
      </c>
      <c r="M162" s="36">
        <v>14.615</v>
      </c>
      <c r="N162" s="36">
        <v>13.571</v>
      </c>
      <c r="O162" s="38">
        <v>11.875</v>
      </c>
    </row>
    <row r="163" spans="1:15" ht="12.75">
      <c r="A163" s="35">
        <v>192</v>
      </c>
      <c r="B163" s="36">
        <v>192</v>
      </c>
      <c r="C163" s="36">
        <v>96</v>
      </c>
      <c r="D163" s="36">
        <v>64</v>
      </c>
      <c r="E163" s="36">
        <v>48</v>
      </c>
      <c r="F163" s="36">
        <v>38.4</v>
      </c>
      <c r="G163" s="36">
        <v>32</v>
      </c>
      <c r="H163" s="36">
        <v>24</v>
      </c>
      <c r="I163" s="36">
        <v>21.333</v>
      </c>
      <c r="J163" s="36">
        <v>19.2</v>
      </c>
      <c r="K163" s="36">
        <v>17.455</v>
      </c>
      <c r="L163" s="36">
        <v>16</v>
      </c>
      <c r="M163" s="36">
        <v>14.769</v>
      </c>
      <c r="N163" s="36">
        <v>13.714</v>
      </c>
      <c r="O163" s="38">
        <v>12</v>
      </c>
    </row>
    <row r="164" spans="1:15" ht="12.75">
      <c r="A164" s="35">
        <v>193</v>
      </c>
      <c r="B164" s="36">
        <v>193</v>
      </c>
      <c r="C164" s="36">
        <v>96.5</v>
      </c>
      <c r="D164" s="36">
        <v>64.333</v>
      </c>
      <c r="E164" s="36">
        <v>48.25</v>
      </c>
      <c r="F164" s="36">
        <v>38.6</v>
      </c>
      <c r="G164" s="36">
        <v>32.167</v>
      </c>
      <c r="H164" s="36">
        <v>24.125</v>
      </c>
      <c r="I164" s="36">
        <v>21.444</v>
      </c>
      <c r="J164" s="36">
        <v>19.3</v>
      </c>
      <c r="K164" s="36">
        <v>17.545</v>
      </c>
      <c r="L164" s="36">
        <v>16.083</v>
      </c>
      <c r="M164" s="36">
        <v>14.846</v>
      </c>
      <c r="N164" s="36">
        <v>13.786</v>
      </c>
      <c r="O164" s="38">
        <v>12.063</v>
      </c>
    </row>
    <row r="165" spans="1:15" ht="12.75">
      <c r="A165" s="35">
        <v>194</v>
      </c>
      <c r="B165" s="36">
        <v>194</v>
      </c>
      <c r="C165" s="36">
        <v>97</v>
      </c>
      <c r="D165" s="36">
        <v>64.667</v>
      </c>
      <c r="E165" s="36">
        <v>48.5</v>
      </c>
      <c r="F165" s="36">
        <v>38.8</v>
      </c>
      <c r="G165" s="36">
        <v>32.333</v>
      </c>
      <c r="H165" s="36">
        <v>24.25</v>
      </c>
      <c r="I165" s="36">
        <v>21.556</v>
      </c>
      <c r="J165" s="36">
        <v>19.4</v>
      </c>
      <c r="K165" s="36">
        <v>17.636</v>
      </c>
      <c r="L165" s="36">
        <v>16.167</v>
      </c>
      <c r="M165" s="36">
        <v>14.923</v>
      </c>
      <c r="N165" s="36">
        <v>13.857</v>
      </c>
      <c r="O165" s="38">
        <v>12.125</v>
      </c>
    </row>
    <row r="166" spans="1:15" ht="12.75">
      <c r="A166" s="35">
        <v>195</v>
      </c>
      <c r="B166" s="36">
        <v>195</v>
      </c>
      <c r="C166" s="36">
        <v>97.5</v>
      </c>
      <c r="D166" s="36">
        <v>65</v>
      </c>
      <c r="E166" s="36">
        <v>48.75</v>
      </c>
      <c r="F166" s="36">
        <v>39</v>
      </c>
      <c r="G166" s="36">
        <v>32.5</v>
      </c>
      <c r="H166" s="36">
        <v>24.375</v>
      </c>
      <c r="I166" s="36">
        <v>21.667</v>
      </c>
      <c r="J166" s="36">
        <v>19.5</v>
      </c>
      <c r="K166" s="36">
        <v>17.727</v>
      </c>
      <c r="L166" s="36">
        <v>16.25</v>
      </c>
      <c r="M166" s="36">
        <v>15</v>
      </c>
      <c r="N166" s="36">
        <v>13.929</v>
      </c>
      <c r="O166" s="38">
        <v>12.188</v>
      </c>
    </row>
    <row r="167" spans="1:15" ht="12.75">
      <c r="A167" s="35">
        <v>196</v>
      </c>
      <c r="B167" s="36">
        <v>196</v>
      </c>
      <c r="C167" s="36">
        <v>98</v>
      </c>
      <c r="D167" s="36">
        <v>65.333</v>
      </c>
      <c r="E167" s="36">
        <v>49</v>
      </c>
      <c r="F167" s="36">
        <v>39.2</v>
      </c>
      <c r="G167" s="36">
        <v>32.667</v>
      </c>
      <c r="H167" s="36">
        <v>24.5</v>
      </c>
      <c r="I167" s="36">
        <v>21.778</v>
      </c>
      <c r="J167" s="36">
        <v>19.6</v>
      </c>
      <c r="K167" s="36">
        <v>17.818</v>
      </c>
      <c r="L167" s="36">
        <v>16.333</v>
      </c>
      <c r="M167" s="36">
        <v>15.077</v>
      </c>
      <c r="N167" s="36">
        <v>14</v>
      </c>
      <c r="O167" s="38">
        <v>12.25</v>
      </c>
    </row>
    <row r="168" spans="1:15" ht="12.75">
      <c r="A168" s="35">
        <v>197</v>
      </c>
      <c r="B168" s="36">
        <v>197</v>
      </c>
      <c r="C168" s="36">
        <v>98.5</v>
      </c>
      <c r="D168" s="36">
        <v>65.667</v>
      </c>
      <c r="E168" s="36">
        <v>49.25</v>
      </c>
      <c r="F168" s="36">
        <v>39.4</v>
      </c>
      <c r="G168" s="36">
        <v>32.833</v>
      </c>
      <c r="H168" s="36">
        <v>24.625</v>
      </c>
      <c r="I168" s="36">
        <v>21.889</v>
      </c>
      <c r="J168" s="36">
        <v>19.7</v>
      </c>
      <c r="K168" s="36">
        <v>17.909</v>
      </c>
      <c r="L168" s="36">
        <v>16.417</v>
      </c>
      <c r="M168" s="36">
        <v>15.154</v>
      </c>
      <c r="N168" s="36">
        <v>14.071</v>
      </c>
      <c r="O168" s="38">
        <v>12.313</v>
      </c>
    </row>
    <row r="169" spans="1:15" ht="12.75">
      <c r="A169" s="35">
        <v>198</v>
      </c>
      <c r="B169" s="36">
        <v>198</v>
      </c>
      <c r="C169" s="36">
        <v>99</v>
      </c>
      <c r="D169" s="36">
        <v>66</v>
      </c>
      <c r="E169" s="36">
        <v>49.5</v>
      </c>
      <c r="F169" s="36">
        <v>39.6</v>
      </c>
      <c r="G169" s="36">
        <v>33</v>
      </c>
      <c r="H169" s="36">
        <v>24.75</v>
      </c>
      <c r="I169" s="36">
        <v>22</v>
      </c>
      <c r="J169" s="36">
        <v>19.8</v>
      </c>
      <c r="K169" s="36">
        <v>18</v>
      </c>
      <c r="L169" s="36">
        <v>16.5</v>
      </c>
      <c r="M169" s="36">
        <v>15.231</v>
      </c>
      <c r="N169" s="36">
        <v>14.143</v>
      </c>
      <c r="O169" s="38">
        <v>12.375</v>
      </c>
    </row>
    <row r="170" spans="1:15" ht="12.75">
      <c r="A170" s="39">
        <v>200</v>
      </c>
      <c r="B170" s="40">
        <v>200</v>
      </c>
      <c r="C170" s="40">
        <v>100</v>
      </c>
      <c r="D170" s="40">
        <v>66.667</v>
      </c>
      <c r="E170" s="40">
        <v>50</v>
      </c>
      <c r="F170" s="40">
        <v>40</v>
      </c>
      <c r="G170" s="40">
        <v>33.333</v>
      </c>
      <c r="H170" s="40">
        <v>25</v>
      </c>
      <c r="I170" s="40">
        <v>22.222</v>
      </c>
      <c r="J170" s="40">
        <v>20</v>
      </c>
      <c r="K170" s="40">
        <v>18.182</v>
      </c>
      <c r="L170" s="40">
        <v>16.667</v>
      </c>
      <c r="M170" s="40">
        <v>15.385</v>
      </c>
      <c r="N170" s="40">
        <v>14.286</v>
      </c>
      <c r="O170" s="41">
        <v>12.5</v>
      </c>
    </row>
  </sheetData>
  <sheetProtection sheet="1" objects="1" scenarios="1"/>
  <printOptions horizontalCentered="1"/>
  <pageMargins left="0.25" right="0.25" top="1.5" bottom="0.5" header="1" footer="0.5"/>
  <pageSetup horizontalDpi="300" verticalDpi="300" orientation="landscape" r:id="rId1"/>
  <headerFooter alignWithMargins="0">
    <oddHeader>&amp;L&amp;F&amp;CTABLE OF h, k, l FOR N = 1 TO 100 FOR ISOMETRIC SYSTEM &amp;RPAGE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70"/>
  <sheetViews>
    <sheetView zoomScalePageLayoutView="0" workbookViewId="0" topLeftCell="A64">
      <selection activeCell="K135" sqref="K135"/>
    </sheetView>
  </sheetViews>
  <sheetFormatPr defaultColWidth="9.140625" defaultRowHeight="12.75"/>
  <sheetData>
    <row r="1" spans="1:7" ht="15">
      <c r="A1" s="44" t="s">
        <v>44</v>
      </c>
      <c r="B1" s="45" t="s">
        <v>45</v>
      </c>
      <c r="C1" s="45" t="s">
        <v>45</v>
      </c>
      <c r="D1" s="45" t="s">
        <v>45</v>
      </c>
      <c r="E1" s="45" t="s">
        <v>45</v>
      </c>
      <c r="F1" s="45" t="s">
        <v>45</v>
      </c>
      <c r="G1" s="45" t="s">
        <v>45</v>
      </c>
    </row>
    <row r="2" spans="1:7" ht="15">
      <c r="A2" s="46">
        <v>1</v>
      </c>
      <c r="B2" s="47">
        <v>100</v>
      </c>
      <c r="C2" s="47"/>
      <c r="D2" s="47"/>
      <c r="E2" s="47"/>
      <c r="F2" s="47"/>
      <c r="G2" s="48"/>
    </row>
    <row r="3" spans="1:7" ht="15">
      <c r="A3" s="46">
        <v>2</v>
      </c>
      <c r="B3" s="47">
        <v>110</v>
      </c>
      <c r="C3" s="47"/>
      <c r="D3" s="47"/>
      <c r="E3" s="47"/>
      <c r="F3" s="47"/>
      <c r="G3" s="48"/>
    </row>
    <row r="4" spans="1:7" ht="15">
      <c r="A4" s="46">
        <v>3</v>
      </c>
      <c r="B4" s="47">
        <v>111</v>
      </c>
      <c r="C4" s="47"/>
      <c r="D4" s="47"/>
      <c r="E4" s="47"/>
      <c r="F4" s="47"/>
      <c r="G4" s="48"/>
    </row>
    <row r="5" spans="1:7" ht="15">
      <c r="A5" s="46">
        <v>4</v>
      </c>
      <c r="B5" s="47">
        <v>200</v>
      </c>
      <c r="C5" s="47"/>
      <c r="D5" s="47"/>
      <c r="E5" s="47"/>
      <c r="F5" s="47"/>
      <c r="G5" s="48"/>
    </row>
    <row r="6" spans="1:7" ht="15">
      <c r="A6" s="46">
        <v>5</v>
      </c>
      <c r="B6" s="47">
        <v>210</v>
      </c>
      <c r="C6" s="47"/>
      <c r="D6" s="47"/>
      <c r="E6" s="47"/>
      <c r="F6" s="47"/>
      <c r="G6" s="48"/>
    </row>
    <row r="7" spans="1:7" ht="15">
      <c r="A7" s="46">
        <v>6</v>
      </c>
      <c r="B7" s="47">
        <v>211</v>
      </c>
      <c r="C7" s="47"/>
      <c r="D7" s="47"/>
      <c r="E7" s="47"/>
      <c r="F7" s="47"/>
      <c r="G7" s="48"/>
    </row>
    <row r="8" spans="1:7" ht="15">
      <c r="A8" s="46">
        <v>8</v>
      </c>
      <c r="B8" s="47">
        <v>220</v>
      </c>
      <c r="C8" s="47"/>
      <c r="D8" s="47"/>
      <c r="E8" s="47"/>
      <c r="F8" s="47"/>
      <c r="G8" s="48"/>
    </row>
    <row r="9" spans="1:7" ht="15">
      <c r="A9" s="46">
        <v>9</v>
      </c>
      <c r="B9" s="47">
        <v>300</v>
      </c>
      <c r="C9" s="47">
        <v>221</v>
      </c>
      <c r="D9" s="47"/>
      <c r="E9" s="47"/>
      <c r="F9" s="47"/>
      <c r="G9" s="48"/>
    </row>
    <row r="10" spans="1:7" ht="15">
      <c r="A10" s="46">
        <v>10</v>
      </c>
      <c r="B10" s="47">
        <v>310</v>
      </c>
      <c r="C10" s="47"/>
      <c r="D10" s="47"/>
      <c r="E10" s="47"/>
      <c r="F10" s="47"/>
      <c r="G10" s="48"/>
    </row>
    <row r="11" spans="1:7" ht="15">
      <c r="A11" s="46">
        <v>11</v>
      </c>
      <c r="B11" s="47">
        <v>311</v>
      </c>
      <c r="C11" s="47"/>
      <c r="D11" s="47"/>
      <c r="E11" s="47"/>
      <c r="F11" s="47"/>
      <c r="G11" s="48"/>
    </row>
    <row r="12" spans="1:7" ht="15">
      <c r="A12" s="46">
        <v>12</v>
      </c>
      <c r="B12" s="47">
        <v>222</v>
      </c>
      <c r="C12" s="47"/>
      <c r="D12" s="47"/>
      <c r="E12" s="47"/>
      <c r="F12" s="47"/>
      <c r="G12" s="48"/>
    </row>
    <row r="13" spans="1:7" ht="15">
      <c r="A13" s="46">
        <v>13</v>
      </c>
      <c r="B13" s="47">
        <v>320</v>
      </c>
      <c r="C13" s="47"/>
      <c r="D13" s="47"/>
      <c r="E13" s="47"/>
      <c r="F13" s="47"/>
      <c r="G13" s="48"/>
    </row>
    <row r="14" spans="1:7" ht="15">
      <c r="A14" s="46">
        <v>14</v>
      </c>
      <c r="B14" s="47">
        <v>321</v>
      </c>
      <c r="C14" s="47"/>
      <c r="D14" s="47"/>
      <c r="E14" s="47"/>
      <c r="F14" s="47"/>
      <c r="G14" s="48"/>
    </row>
    <row r="15" spans="1:7" ht="15">
      <c r="A15" s="46">
        <v>16</v>
      </c>
      <c r="B15" s="47">
        <v>400</v>
      </c>
      <c r="C15" s="47"/>
      <c r="D15" s="47"/>
      <c r="E15" s="47"/>
      <c r="F15" s="47"/>
      <c r="G15" s="48"/>
    </row>
    <row r="16" spans="1:7" ht="15">
      <c r="A16" s="46">
        <v>17</v>
      </c>
      <c r="B16" s="47">
        <v>410</v>
      </c>
      <c r="C16" s="47">
        <v>322</v>
      </c>
      <c r="D16" s="47"/>
      <c r="E16" s="47"/>
      <c r="F16" s="47"/>
      <c r="G16" s="48"/>
    </row>
    <row r="17" spans="1:7" ht="15">
      <c r="A17" s="46">
        <v>18</v>
      </c>
      <c r="B17" s="47">
        <v>411</v>
      </c>
      <c r="C17" s="47">
        <v>330</v>
      </c>
      <c r="D17" s="47"/>
      <c r="E17" s="47"/>
      <c r="F17" s="47"/>
      <c r="G17" s="48"/>
    </row>
    <row r="18" spans="1:7" ht="15">
      <c r="A18" s="46">
        <v>19</v>
      </c>
      <c r="B18" s="47">
        <v>331</v>
      </c>
      <c r="C18" s="47"/>
      <c r="D18" s="47"/>
      <c r="E18" s="47"/>
      <c r="F18" s="47"/>
      <c r="G18" s="48"/>
    </row>
    <row r="19" spans="1:7" ht="15">
      <c r="A19" s="46">
        <v>20</v>
      </c>
      <c r="B19" s="47">
        <v>420</v>
      </c>
      <c r="C19" s="47"/>
      <c r="D19" s="47"/>
      <c r="E19" s="47"/>
      <c r="F19" s="47"/>
      <c r="G19" s="48"/>
    </row>
    <row r="20" spans="1:7" ht="15">
      <c r="A20" s="46">
        <v>21</v>
      </c>
      <c r="B20" s="47">
        <v>421</v>
      </c>
      <c r="C20" s="47"/>
      <c r="D20" s="47"/>
      <c r="E20" s="47"/>
      <c r="F20" s="47"/>
      <c r="G20" s="48"/>
    </row>
    <row r="21" spans="1:7" ht="15">
      <c r="A21" s="46">
        <v>22</v>
      </c>
      <c r="B21" s="47">
        <v>332</v>
      </c>
      <c r="C21" s="47"/>
      <c r="D21" s="47"/>
      <c r="E21" s="47"/>
      <c r="F21" s="47"/>
      <c r="G21" s="48"/>
    </row>
    <row r="22" spans="1:7" ht="15">
      <c r="A22" s="46">
        <v>24</v>
      </c>
      <c r="B22" s="47">
        <v>422</v>
      </c>
      <c r="C22" s="47"/>
      <c r="D22" s="47"/>
      <c r="E22" s="47"/>
      <c r="F22" s="47"/>
      <c r="G22" s="48"/>
    </row>
    <row r="23" spans="1:7" ht="15">
      <c r="A23" s="46">
        <v>25</v>
      </c>
      <c r="B23" s="47">
        <v>500</v>
      </c>
      <c r="C23" s="47">
        <v>430</v>
      </c>
      <c r="D23" s="47"/>
      <c r="E23" s="47"/>
      <c r="F23" s="47"/>
      <c r="G23" s="48"/>
    </row>
    <row r="24" spans="1:7" ht="15">
      <c r="A24" s="46">
        <v>26</v>
      </c>
      <c r="B24" s="47">
        <v>510</v>
      </c>
      <c r="C24" s="47">
        <v>431</v>
      </c>
      <c r="D24" s="47"/>
      <c r="E24" s="47"/>
      <c r="F24" s="47"/>
      <c r="G24" s="48"/>
    </row>
    <row r="25" spans="1:7" ht="15">
      <c r="A25" s="46">
        <v>27</v>
      </c>
      <c r="B25" s="47">
        <v>511</v>
      </c>
      <c r="C25" s="47">
        <v>333</v>
      </c>
      <c r="D25" s="47"/>
      <c r="E25" s="47"/>
      <c r="F25" s="47"/>
      <c r="G25" s="48"/>
    </row>
    <row r="26" spans="1:7" ht="15">
      <c r="A26" s="46">
        <v>29</v>
      </c>
      <c r="B26" s="47">
        <v>520</v>
      </c>
      <c r="C26" s="47">
        <v>432</v>
      </c>
      <c r="D26" s="47"/>
      <c r="E26" s="47"/>
      <c r="F26" s="47"/>
      <c r="G26" s="48"/>
    </row>
    <row r="27" spans="1:7" ht="15">
      <c r="A27" s="46">
        <v>30</v>
      </c>
      <c r="B27" s="47">
        <v>521</v>
      </c>
      <c r="C27" s="47"/>
      <c r="D27" s="47"/>
      <c r="E27" s="47"/>
      <c r="F27" s="47"/>
      <c r="G27" s="48"/>
    </row>
    <row r="28" spans="1:7" ht="15">
      <c r="A28" s="46">
        <v>32</v>
      </c>
      <c r="B28" s="47">
        <v>440</v>
      </c>
      <c r="C28" s="47"/>
      <c r="D28" s="47"/>
      <c r="E28" s="47"/>
      <c r="F28" s="47"/>
      <c r="G28" s="48"/>
    </row>
    <row r="29" spans="1:7" ht="15">
      <c r="A29" s="46">
        <v>33</v>
      </c>
      <c r="B29" s="47">
        <v>522</v>
      </c>
      <c r="C29" s="47">
        <v>441</v>
      </c>
      <c r="D29" s="47"/>
      <c r="E29" s="47"/>
      <c r="F29" s="47"/>
      <c r="G29" s="48"/>
    </row>
    <row r="30" spans="1:7" ht="15">
      <c r="A30" s="46">
        <v>34</v>
      </c>
      <c r="B30" s="47">
        <v>530</v>
      </c>
      <c r="C30" s="47">
        <v>433</v>
      </c>
      <c r="D30" s="47"/>
      <c r="E30" s="47"/>
      <c r="F30" s="47"/>
      <c r="G30" s="48"/>
    </row>
    <row r="31" spans="1:7" ht="15">
      <c r="A31" s="46">
        <v>35</v>
      </c>
      <c r="B31" s="47">
        <v>531</v>
      </c>
      <c r="C31" s="47"/>
      <c r="D31" s="47"/>
      <c r="E31" s="47"/>
      <c r="F31" s="47"/>
      <c r="G31" s="48"/>
    </row>
    <row r="32" spans="1:7" ht="15">
      <c r="A32" s="46">
        <v>36</v>
      </c>
      <c r="B32" s="47">
        <v>600</v>
      </c>
      <c r="C32" s="47">
        <v>442</v>
      </c>
      <c r="D32" s="47"/>
      <c r="E32" s="47"/>
      <c r="F32" s="47"/>
      <c r="G32" s="48"/>
    </row>
    <row r="33" spans="1:7" ht="15">
      <c r="A33" s="46">
        <v>37</v>
      </c>
      <c r="B33" s="47">
        <v>610</v>
      </c>
      <c r="C33" s="47"/>
      <c r="D33" s="47"/>
      <c r="E33" s="47"/>
      <c r="F33" s="47"/>
      <c r="G33" s="48"/>
    </row>
    <row r="34" spans="1:7" ht="15">
      <c r="A34" s="46">
        <v>38</v>
      </c>
      <c r="B34" s="47">
        <v>611</v>
      </c>
      <c r="C34" s="47">
        <v>532</v>
      </c>
      <c r="D34" s="47"/>
      <c r="E34" s="47"/>
      <c r="F34" s="47"/>
      <c r="G34" s="48"/>
    </row>
    <row r="35" spans="1:7" ht="15">
      <c r="A35" s="46">
        <v>40</v>
      </c>
      <c r="B35" s="47">
        <v>620</v>
      </c>
      <c r="C35" s="47"/>
      <c r="D35" s="47"/>
      <c r="E35" s="47"/>
      <c r="F35" s="47"/>
      <c r="G35" s="48"/>
    </row>
    <row r="36" spans="1:7" ht="15">
      <c r="A36" s="46">
        <v>41</v>
      </c>
      <c r="B36" s="47">
        <v>621</v>
      </c>
      <c r="C36" s="47">
        <v>540</v>
      </c>
      <c r="D36" s="47">
        <v>443</v>
      </c>
      <c r="E36" s="47"/>
      <c r="F36" s="47"/>
      <c r="G36" s="48"/>
    </row>
    <row r="37" spans="1:7" ht="15">
      <c r="A37" s="46">
        <v>42</v>
      </c>
      <c r="B37" s="47">
        <v>541</v>
      </c>
      <c r="C37" s="47"/>
      <c r="D37" s="47"/>
      <c r="E37" s="47"/>
      <c r="F37" s="47"/>
      <c r="G37" s="48"/>
    </row>
    <row r="38" spans="1:7" ht="15">
      <c r="A38" s="46">
        <v>43</v>
      </c>
      <c r="B38" s="47">
        <v>533</v>
      </c>
      <c r="C38" s="47"/>
      <c r="D38" s="47"/>
      <c r="E38" s="47"/>
      <c r="F38" s="47"/>
      <c r="G38" s="48"/>
    </row>
    <row r="39" spans="1:7" ht="15">
      <c r="A39" s="46">
        <v>44</v>
      </c>
      <c r="B39" s="47">
        <v>622</v>
      </c>
      <c r="C39" s="47"/>
      <c r="D39" s="47"/>
      <c r="E39" s="47"/>
      <c r="F39" s="47"/>
      <c r="G39" s="48"/>
    </row>
    <row r="40" spans="1:7" ht="15">
      <c r="A40" s="46">
        <v>45</v>
      </c>
      <c r="B40" s="47">
        <v>630</v>
      </c>
      <c r="C40" s="47">
        <v>542</v>
      </c>
      <c r="D40" s="47"/>
      <c r="E40" s="47"/>
      <c r="F40" s="47"/>
      <c r="G40" s="48"/>
    </row>
    <row r="41" spans="1:7" ht="15">
      <c r="A41" s="46">
        <v>46</v>
      </c>
      <c r="B41" s="47">
        <v>631</v>
      </c>
      <c r="C41" s="47"/>
      <c r="D41" s="47"/>
      <c r="E41" s="47"/>
      <c r="F41" s="47"/>
      <c r="G41" s="48"/>
    </row>
    <row r="42" spans="1:7" ht="15">
      <c r="A42" s="46">
        <v>48</v>
      </c>
      <c r="B42" s="47">
        <v>444</v>
      </c>
      <c r="C42" s="47"/>
      <c r="D42" s="47"/>
      <c r="E42" s="47"/>
      <c r="F42" s="47"/>
      <c r="G42" s="48"/>
    </row>
    <row r="43" spans="1:7" ht="15">
      <c r="A43" s="46">
        <v>49</v>
      </c>
      <c r="B43" s="47">
        <v>700</v>
      </c>
      <c r="C43" s="47">
        <v>632</v>
      </c>
      <c r="D43" s="47"/>
      <c r="E43" s="47"/>
      <c r="F43" s="47"/>
      <c r="G43" s="48"/>
    </row>
    <row r="44" spans="1:7" ht="15">
      <c r="A44" s="46">
        <v>50</v>
      </c>
      <c r="B44" s="47">
        <v>710</v>
      </c>
      <c r="C44" s="47">
        <v>550</v>
      </c>
      <c r="D44" s="47">
        <v>543</v>
      </c>
      <c r="E44" s="47"/>
      <c r="F44" s="47"/>
      <c r="G44" s="48"/>
    </row>
    <row r="45" spans="1:7" ht="15">
      <c r="A45" s="46">
        <v>51</v>
      </c>
      <c r="B45" s="47">
        <v>711</v>
      </c>
      <c r="C45" s="47">
        <v>551</v>
      </c>
      <c r="D45" s="47"/>
      <c r="E45" s="47"/>
      <c r="F45" s="47"/>
      <c r="G45" s="48"/>
    </row>
    <row r="46" spans="1:7" ht="15">
      <c r="A46" s="46">
        <v>52</v>
      </c>
      <c r="B46" s="47">
        <v>640</v>
      </c>
      <c r="C46" s="47"/>
      <c r="D46" s="47"/>
      <c r="E46" s="47"/>
      <c r="F46" s="47"/>
      <c r="G46" s="48"/>
    </row>
    <row r="47" spans="1:7" ht="15">
      <c r="A47" s="46">
        <v>53</v>
      </c>
      <c r="B47" s="47">
        <v>720</v>
      </c>
      <c r="C47" s="47">
        <v>641</v>
      </c>
      <c r="D47" s="47"/>
      <c r="E47" s="47"/>
      <c r="F47" s="47"/>
      <c r="G47" s="48"/>
    </row>
    <row r="48" spans="1:7" ht="15">
      <c r="A48" s="46">
        <v>54</v>
      </c>
      <c r="B48" s="47">
        <v>721</v>
      </c>
      <c r="C48" s="47">
        <v>633</v>
      </c>
      <c r="D48" s="47">
        <v>552</v>
      </c>
      <c r="E48" s="47"/>
      <c r="F48" s="47"/>
      <c r="G48" s="48"/>
    </row>
    <row r="49" spans="1:7" ht="15">
      <c r="A49" s="46">
        <v>56</v>
      </c>
      <c r="B49" s="47">
        <v>642</v>
      </c>
      <c r="C49" s="47"/>
      <c r="D49" s="47"/>
      <c r="E49" s="47"/>
      <c r="F49" s="47"/>
      <c r="G49" s="48"/>
    </row>
    <row r="50" spans="1:7" ht="15">
      <c r="A50" s="46">
        <v>57</v>
      </c>
      <c r="B50" s="47">
        <v>722</v>
      </c>
      <c r="C50" s="47">
        <v>544</v>
      </c>
      <c r="D50" s="47"/>
      <c r="E50" s="47"/>
      <c r="F50" s="47"/>
      <c r="G50" s="48"/>
    </row>
    <row r="51" spans="1:7" ht="15">
      <c r="A51" s="46">
        <v>58</v>
      </c>
      <c r="B51" s="47">
        <v>730</v>
      </c>
      <c r="C51" s="47"/>
      <c r="D51" s="47"/>
      <c r="E51" s="47"/>
      <c r="F51" s="47"/>
      <c r="G51" s="48"/>
    </row>
    <row r="52" spans="1:7" ht="15">
      <c r="A52" s="46">
        <v>59</v>
      </c>
      <c r="B52" s="47">
        <v>731</v>
      </c>
      <c r="C52" s="47">
        <v>553</v>
      </c>
      <c r="D52" s="47"/>
      <c r="E52" s="47"/>
      <c r="F52" s="47"/>
      <c r="G52" s="48"/>
    </row>
    <row r="53" spans="1:7" ht="15">
      <c r="A53" s="46">
        <v>61</v>
      </c>
      <c r="B53" s="47">
        <v>650</v>
      </c>
      <c r="C53" s="47">
        <v>643</v>
      </c>
      <c r="D53" s="47"/>
      <c r="E53" s="47"/>
      <c r="F53" s="47"/>
      <c r="G53" s="48"/>
    </row>
    <row r="54" spans="1:7" ht="15">
      <c r="A54" s="46">
        <v>62</v>
      </c>
      <c r="B54" s="47">
        <v>732</v>
      </c>
      <c r="C54" s="47">
        <v>651</v>
      </c>
      <c r="D54" s="47"/>
      <c r="E54" s="47"/>
      <c r="F54" s="47"/>
      <c r="G54" s="48"/>
    </row>
    <row r="55" spans="1:7" ht="15">
      <c r="A55" s="46">
        <v>64</v>
      </c>
      <c r="B55" s="47">
        <v>800</v>
      </c>
      <c r="C55" s="47"/>
      <c r="D55" s="47"/>
      <c r="E55" s="47"/>
      <c r="F55" s="47"/>
      <c r="G55" s="48"/>
    </row>
    <row r="56" spans="1:7" ht="15">
      <c r="A56" s="46">
        <v>65</v>
      </c>
      <c r="B56" s="47">
        <v>810</v>
      </c>
      <c r="C56" s="47">
        <v>740</v>
      </c>
      <c r="D56" s="47">
        <v>652</v>
      </c>
      <c r="E56" s="47"/>
      <c r="F56" s="47"/>
      <c r="G56" s="48"/>
    </row>
    <row r="57" spans="1:7" ht="15">
      <c r="A57" s="46">
        <v>66</v>
      </c>
      <c r="B57" s="47">
        <v>811</v>
      </c>
      <c r="C57" s="47">
        <v>741</v>
      </c>
      <c r="D57" s="47">
        <v>554</v>
      </c>
      <c r="E57" s="47"/>
      <c r="F57" s="47"/>
      <c r="G57" s="48"/>
    </row>
    <row r="58" spans="1:7" ht="15">
      <c r="A58" s="46">
        <v>67</v>
      </c>
      <c r="B58" s="47">
        <v>733</v>
      </c>
      <c r="C58" s="47"/>
      <c r="D58" s="47"/>
      <c r="E58" s="47"/>
      <c r="F58" s="47"/>
      <c r="G58" s="48"/>
    </row>
    <row r="59" spans="1:7" ht="15">
      <c r="A59" s="46">
        <v>68</v>
      </c>
      <c r="B59" s="47">
        <v>820</v>
      </c>
      <c r="C59" s="47">
        <v>644</v>
      </c>
      <c r="D59" s="47"/>
      <c r="E59" s="47"/>
      <c r="F59" s="47"/>
      <c r="G59" s="48"/>
    </row>
    <row r="60" spans="1:7" ht="15">
      <c r="A60" s="46">
        <v>69</v>
      </c>
      <c r="B60" s="47">
        <v>821</v>
      </c>
      <c r="C60" s="47">
        <v>742</v>
      </c>
      <c r="D60" s="47"/>
      <c r="E60" s="47"/>
      <c r="F60" s="47"/>
      <c r="G60" s="48"/>
    </row>
    <row r="61" spans="1:7" ht="15">
      <c r="A61" s="46">
        <v>70</v>
      </c>
      <c r="B61" s="47">
        <v>653</v>
      </c>
      <c r="C61" s="47"/>
      <c r="D61" s="47"/>
      <c r="E61" s="47"/>
      <c r="F61" s="47"/>
      <c r="G61" s="48"/>
    </row>
    <row r="62" spans="1:7" ht="15">
      <c r="A62" s="46">
        <v>72</v>
      </c>
      <c r="B62" s="47">
        <v>822</v>
      </c>
      <c r="C62" s="47">
        <v>660</v>
      </c>
      <c r="D62" s="47"/>
      <c r="E62" s="47"/>
      <c r="F62" s="47"/>
      <c r="G62" s="48"/>
    </row>
    <row r="63" spans="1:7" ht="15">
      <c r="A63" s="46">
        <v>73</v>
      </c>
      <c r="B63" s="47">
        <v>830</v>
      </c>
      <c r="C63" s="47">
        <v>661</v>
      </c>
      <c r="D63" s="47"/>
      <c r="E63" s="47"/>
      <c r="F63" s="47"/>
      <c r="G63" s="48"/>
    </row>
    <row r="64" spans="1:7" ht="15">
      <c r="A64" s="46">
        <v>74</v>
      </c>
      <c r="B64" s="47">
        <v>831</v>
      </c>
      <c r="C64" s="47">
        <v>750</v>
      </c>
      <c r="D64" s="47"/>
      <c r="E64" s="47"/>
      <c r="F64" s="47"/>
      <c r="G64" s="48"/>
    </row>
    <row r="65" spans="1:7" ht="15">
      <c r="A65" s="46">
        <v>75</v>
      </c>
      <c r="B65" s="47">
        <v>751</v>
      </c>
      <c r="C65" s="47">
        <v>555</v>
      </c>
      <c r="D65" s="47"/>
      <c r="E65" s="47"/>
      <c r="F65" s="47"/>
      <c r="G65" s="48"/>
    </row>
    <row r="66" spans="1:7" ht="15">
      <c r="A66" s="46">
        <v>76</v>
      </c>
      <c r="B66" s="47">
        <v>662</v>
      </c>
      <c r="C66" s="47"/>
      <c r="D66" s="47"/>
      <c r="E66" s="47"/>
      <c r="F66" s="47"/>
      <c r="G66" s="48"/>
    </row>
    <row r="67" spans="1:7" ht="15">
      <c r="A67" s="46">
        <v>77</v>
      </c>
      <c r="B67" s="47">
        <v>832</v>
      </c>
      <c r="C67" s="47">
        <v>654</v>
      </c>
      <c r="D67" s="47"/>
      <c r="E67" s="47"/>
      <c r="F67" s="47"/>
      <c r="G67" s="48"/>
    </row>
    <row r="68" spans="1:7" ht="15">
      <c r="A68" s="46">
        <v>78</v>
      </c>
      <c r="B68" s="47">
        <v>752</v>
      </c>
      <c r="C68" s="47"/>
      <c r="D68" s="47"/>
      <c r="E68" s="47"/>
      <c r="F68" s="47"/>
      <c r="G68" s="48"/>
    </row>
    <row r="69" spans="1:7" ht="15">
      <c r="A69" s="46">
        <v>80</v>
      </c>
      <c r="B69" s="47">
        <v>840</v>
      </c>
      <c r="C69" s="47"/>
      <c r="D69" s="47"/>
      <c r="E69" s="47"/>
      <c r="F69" s="47"/>
      <c r="G69" s="48"/>
    </row>
    <row r="70" spans="1:7" ht="15">
      <c r="A70" s="46">
        <v>81</v>
      </c>
      <c r="B70" s="47">
        <v>900</v>
      </c>
      <c r="C70" s="47">
        <v>841</v>
      </c>
      <c r="D70" s="47">
        <v>744</v>
      </c>
      <c r="E70" s="47">
        <v>663</v>
      </c>
      <c r="F70" s="47"/>
      <c r="G70" s="48"/>
    </row>
    <row r="71" spans="1:7" ht="15">
      <c r="A71" s="46">
        <v>82</v>
      </c>
      <c r="B71" s="47">
        <v>910</v>
      </c>
      <c r="C71" s="47">
        <v>833</v>
      </c>
      <c r="D71" s="47"/>
      <c r="E71" s="47"/>
      <c r="F71" s="47"/>
      <c r="G71" s="48"/>
    </row>
    <row r="72" spans="1:7" ht="15">
      <c r="A72" s="46">
        <v>83</v>
      </c>
      <c r="B72" s="47">
        <v>911</v>
      </c>
      <c r="C72" s="47">
        <v>753</v>
      </c>
      <c r="D72" s="47"/>
      <c r="E72" s="47"/>
      <c r="F72" s="47"/>
      <c r="G72" s="48"/>
    </row>
    <row r="73" spans="1:7" ht="15">
      <c r="A73" s="46">
        <v>84</v>
      </c>
      <c r="B73" s="47">
        <v>842</v>
      </c>
      <c r="C73" s="47"/>
      <c r="D73" s="47"/>
      <c r="E73" s="47"/>
      <c r="F73" s="47"/>
      <c r="G73" s="48"/>
    </row>
    <row r="74" spans="1:7" ht="15">
      <c r="A74" s="46">
        <v>85</v>
      </c>
      <c r="B74" s="47">
        <v>920</v>
      </c>
      <c r="C74" s="47">
        <v>760</v>
      </c>
      <c r="D74" s="47"/>
      <c r="E74" s="47"/>
      <c r="F74" s="47"/>
      <c r="G74" s="48"/>
    </row>
    <row r="75" spans="1:7" ht="15">
      <c r="A75" s="46">
        <v>86</v>
      </c>
      <c r="B75" s="47">
        <v>921</v>
      </c>
      <c r="C75" s="47">
        <v>761</v>
      </c>
      <c r="D75" s="47">
        <v>655</v>
      </c>
      <c r="E75" s="47"/>
      <c r="F75" s="47"/>
      <c r="G75" s="48"/>
    </row>
    <row r="76" spans="1:7" ht="15">
      <c r="A76" s="46">
        <v>88</v>
      </c>
      <c r="B76" s="47">
        <v>664</v>
      </c>
      <c r="C76" s="47"/>
      <c r="D76" s="47"/>
      <c r="E76" s="47"/>
      <c r="F76" s="47"/>
      <c r="G76" s="48"/>
    </row>
    <row r="77" spans="1:7" ht="15">
      <c r="A77" s="46">
        <v>89</v>
      </c>
      <c r="B77" s="47">
        <v>922</v>
      </c>
      <c r="C77" s="47">
        <v>850</v>
      </c>
      <c r="D77" s="47">
        <v>843</v>
      </c>
      <c r="E77" s="47">
        <v>762</v>
      </c>
      <c r="F77" s="47"/>
      <c r="G77" s="48"/>
    </row>
    <row r="78" spans="1:7" ht="15">
      <c r="A78" s="46">
        <v>90</v>
      </c>
      <c r="B78" s="47">
        <v>930</v>
      </c>
      <c r="C78" s="47">
        <v>851</v>
      </c>
      <c r="D78" s="47">
        <v>754</v>
      </c>
      <c r="E78" s="47"/>
      <c r="F78" s="47"/>
      <c r="G78" s="48"/>
    </row>
    <row r="79" spans="1:7" ht="15">
      <c r="A79" s="46">
        <v>91</v>
      </c>
      <c r="B79" s="47">
        <v>931</v>
      </c>
      <c r="C79" s="47"/>
      <c r="D79" s="47"/>
      <c r="E79" s="47"/>
      <c r="F79" s="47"/>
      <c r="G79" s="48"/>
    </row>
    <row r="80" spans="1:7" ht="15">
      <c r="A80" s="46">
        <v>93</v>
      </c>
      <c r="B80" s="47">
        <v>852</v>
      </c>
      <c r="C80" s="47"/>
      <c r="D80" s="47"/>
      <c r="E80" s="47"/>
      <c r="F80" s="47"/>
      <c r="G80" s="48"/>
    </row>
    <row r="81" spans="1:7" ht="15">
      <c r="A81" s="46">
        <v>94</v>
      </c>
      <c r="B81" s="47">
        <v>932</v>
      </c>
      <c r="C81" s="47">
        <v>763</v>
      </c>
      <c r="D81" s="47"/>
      <c r="E81" s="47"/>
      <c r="F81" s="47"/>
      <c r="G81" s="48"/>
    </row>
    <row r="82" spans="1:7" ht="15">
      <c r="A82" s="46">
        <v>96</v>
      </c>
      <c r="B82" s="47">
        <v>844</v>
      </c>
      <c r="C82" s="47"/>
      <c r="D82" s="47"/>
      <c r="E82" s="47"/>
      <c r="F82" s="47"/>
      <c r="G82" s="48"/>
    </row>
    <row r="83" spans="1:7" ht="15">
      <c r="A83" s="46">
        <v>97</v>
      </c>
      <c r="B83" s="47">
        <v>940</v>
      </c>
      <c r="C83" s="47">
        <v>665</v>
      </c>
      <c r="D83" s="47"/>
      <c r="E83" s="47"/>
      <c r="F83" s="47"/>
      <c r="G83" s="48"/>
    </row>
    <row r="84" spans="1:7" ht="15">
      <c r="A84" s="46">
        <v>98</v>
      </c>
      <c r="B84" s="47">
        <v>941</v>
      </c>
      <c r="C84" s="47">
        <v>853</v>
      </c>
      <c r="D84" s="47">
        <v>770</v>
      </c>
      <c r="E84" s="47"/>
      <c r="F84" s="47"/>
      <c r="G84" s="48"/>
    </row>
    <row r="85" spans="1:7" ht="15">
      <c r="A85" s="46">
        <v>99</v>
      </c>
      <c r="B85" s="47">
        <v>933</v>
      </c>
      <c r="C85" s="47">
        <v>771</v>
      </c>
      <c r="D85" s="47">
        <v>755</v>
      </c>
      <c r="E85" s="47"/>
      <c r="F85" s="47"/>
      <c r="G85" s="48"/>
    </row>
    <row r="86" spans="1:7" ht="15">
      <c r="A86" s="46">
        <v>100</v>
      </c>
      <c r="B86" s="47" t="s">
        <v>46</v>
      </c>
      <c r="C86" s="47">
        <v>860</v>
      </c>
      <c r="D86" s="47"/>
      <c r="E86" s="47"/>
      <c r="F86" s="47"/>
      <c r="G86" s="48"/>
    </row>
    <row r="87" spans="1:7" ht="15">
      <c r="A87" s="46">
        <v>101</v>
      </c>
      <c r="B87" s="47" t="s">
        <v>47</v>
      </c>
      <c r="C87" s="47">
        <v>942</v>
      </c>
      <c r="D87" s="47">
        <v>861</v>
      </c>
      <c r="E87" s="47">
        <v>764</v>
      </c>
      <c r="F87" s="47"/>
      <c r="G87" s="48"/>
    </row>
    <row r="88" spans="1:7" ht="15">
      <c r="A88" s="46">
        <v>102</v>
      </c>
      <c r="B88" s="47" t="s">
        <v>48</v>
      </c>
      <c r="C88" s="47">
        <v>772</v>
      </c>
      <c r="D88" s="47"/>
      <c r="E88" s="47"/>
      <c r="F88" s="47"/>
      <c r="G88" s="48"/>
    </row>
    <row r="89" spans="1:7" ht="15">
      <c r="A89" s="46">
        <v>104</v>
      </c>
      <c r="B89" s="47" t="s">
        <v>49</v>
      </c>
      <c r="C89" s="47">
        <v>862</v>
      </c>
      <c r="D89" s="47"/>
      <c r="E89" s="47"/>
      <c r="F89" s="47"/>
      <c r="G89" s="48"/>
    </row>
    <row r="90" spans="1:7" ht="15">
      <c r="A90" s="46">
        <v>105</v>
      </c>
      <c r="B90" s="47" t="s">
        <v>50</v>
      </c>
      <c r="C90" s="47">
        <v>854</v>
      </c>
      <c r="D90" s="47"/>
      <c r="E90" s="47"/>
      <c r="F90" s="47"/>
      <c r="G90" s="48"/>
    </row>
    <row r="91" spans="1:7" ht="15">
      <c r="A91" s="46">
        <v>106</v>
      </c>
      <c r="B91" s="47">
        <v>950</v>
      </c>
      <c r="C91" s="47">
        <v>943</v>
      </c>
      <c r="D91" s="47"/>
      <c r="E91" s="47"/>
      <c r="F91" s="47"/>
      <c r="G91" s="48"/>
    </row>
    <row r="92" spans="1:7" ht="15">
      <c r="A92" s="46">
        <v>107</v>
      </c>
      <c r="B92" s="47">
        <v>951</v>
      </c>
      <c r="C92" s="47">
        <v>773</v>
      </c>
      <c r="D92" s="47"/>
      <c r="E92" s="47"/>
      <c r="F92" s="47"/>
      <c r="G92" s="48"/>
    </row>
    <row r="93" spans="1:7" ht="15">
      <c r="A93" s="46">
        <v>108</v>
      </c>
      <c r="B93" s="47" t="s">
        <v>51</v>
      </c>
      <c r="C93" s="47">
        <v>666</v>
      </c>
      <c r="D93" s="47"/>
      <c r="E93" s="47"/>
      <c r="F93" s="47"/>
      <c r="G93" s="48"/>
    </row>
    <row r="94" spans="1:7" ht="15">
      <c r="A94" s="46">
        <v>109</v>
      </c>
      <c r="B94" s="47" t="s">
        <v>52</v>
      </c>
      <c r="C94" s="47">
        <v>863</v>
      </c>
      <c r="D94" s="47"/>
      <c r="E94" s="47"/>
      <c r="F94" s="47"/>
      <c r="G94" s="48"/>
    </row>
    <row r="95" spans="1:7" ht="15">
      <c r="A95" s="46">
        <v>110</v>
      </c>
      <c r="B95" s="47" t="s">
        <v>53</v>
      </c>
      <c r="C95" s="47">
        <v>952</v>
      </c>
      <c r="D95" s="47">
        <v>765</v>
      </c>
      <c r="E95" s="47"/>
      <c r="F95" s="47"/>
      <c r="G95" s="48"/>
    </row>
    <row r="96" spans="1:7" ht="15">
      <c r="A96" s="46">
        <v>113</v>
      </c>
      <c r="B96" s="47" t="s">
        <v>54</v>
      </c>
      <c r="C96" s="47">
        <v>944</v>
      </c>
      <c r="D96" s="47">
        <v>870</v>
      </c>
      <c r="E96" s="47"/>
      <c r="F96" s="47"/>
      <c r="G96" s="48"/>
    </row>
    <row r="97" spans="1:7" ht="15">
      <c r="A97" s="46">
        <v>114</v>
      </c>
      <c r="B97" s="47">
        <v>871</v>
      </c>
      <c r="C97" s="47">
        <v>855</v>
      </c>
      <c r="D97" s="47">
        <v>774</v>
      </c>
      <c r="E97" s="47"/>
      <c r="F97" s="47"/>
      <c r="G97" s="48"/>
    </row>
    <row r="98" spans="1:7" ht="15">
      <c r="A98" s="46">
        <v>115</v>
      </c>
      <c r="B98" s="47">
        <v>953</v>
      </c>
      <c r="C98" s="47"/>
      <c r="D98" s="47"/>
      <c r="E98" s="47"/>
      <c r="F98" s="47"/>
      <c r="G98" s="48"/>
    </row>
    <row r="99" spans="1:7" ht="15">
      <c r="A99" s="46">
        <v>116</v>
      </c>
      <c r="B99" s="47" t="s">
        <v>55</v>
      </c>
      <c r="C99" s="47"/>
      <c r="D99" s="47"/>
      <c r="E99" s="47"/>
      <c r="F99" s="47"/>
      <c r="G99" s="48"/>
    </row>
    <row r="100" spans="1:7" ht="15">
      <c r="A100" s="46">
        <v>117</v>
      </c>
      <c r="B100" s="47" t="s">
        <v>56</v>
      </c>
      <c r="C100" s="47">
        <v>960</v>
      </c>
      <c r="D100" s="47">
        <v>872</v>
      </c>
      <c r="E100" s="47"/>
      <c r="F100" s="47"/>
      <c r="G100" s="48"/>
    </row>
    <row r="101" spans="1:7" ht="15">
      <c r="A101" s="46">
        <v>118</v>
      </c>
      <c r="B101" s="47" t="s">
        <v>57</v>
      </c>
      <c r="C101" s="47">
        <v>961</v>
      </c>
      <c r="D101" s="47"/>
      <c r="E101" s="47"/>
      <c r="F101" s="47"/>
      <c r="G101" s="48"/>
    </row>
    <row r="102" spans="1:7" ht="15">
      <c r="A102" s="46">
        <v>120</v>
      </c>
      <c r="B102" s="47" t="s">
        <v>58</v>
      </c>
      <c r="C102" s="47"/>
      <c r="D102" s="47"/>
      <c r="E102" s="47"/>
      <c r="F102" s="47"/>
      <c r="G102" s="48"/>
    </row>
    <row r="103" spans="1:7" ht="15">
      <c r="A103" s="46">
        <v>121</v>
      </c>
      <c r="B103" s="47" t="s">
        <v>59</v>
      </c>
      <c r="C103" s="47">
        <v>962</v>
      </c>
      <c r="D103" s="47">
        <v>766</v>
      </c>
      <c r="E103" s="47"/>
      <c r="F103" s="47"/>
      <c r="G103" s="48"/>
    </row>
    <row r="104" spans="1:7" ht="15">
      <c r="A104" s="46">
        <v>122</v>
      </c>
      <c r="B104" s="47" t="s">
        <v>60</v>
      </c>
      <c r="C104" s="47">
        <v>954</v>
      </c>
      <c r="D104" s="47">
        <v>873</v>
      </c>
      <c r="E104" s="47"/>
      <c r="F104" s="47"/>
      <c r="G104" s="48"/>
    </row>
    <row r="105" spans="1:7" ht="15">
      <c r="A105" s="46">
        <v>123</v>
      </c>
      <c r="B105" s="47" t="s">
        <v>61</v>
      </c>
      <c r="C105" s="47">
        <v>775</v>
      </c>
      <c r="D105" s="47"/>
      <c r="E105" s="47"/>
      <c r="F105" s="47"/>
      <c r="G105" s="48"/>
    </row>
    <row r="106" spans="1:7" ht="15">
      <c r="A106" s="46">
        <v>125</v>
      </c>
      <c r="B106" s="47" t="s">
        <v>62</v>
      </c>
      <c r="C106" s="47" t="s">
        <v>63</v>
      </c>
      <c r="D106" s="47" t="s">
        <v>64</v>
      </c>
      <c r="E106" s="47">
        <v>865</v>
      </c>
      <c r="F106" s="47"/>
      <c r="G106" s="48"/>
    </row>
    <row r="107" spans="1:7" ht="15">
      <c r="A107" s="46">
        <v>126</v>
      </c>
      <c r="B107" s="47" t="s">
        <v>65</v>
      </c>
      <c r="C107" s="47" t="s">
        <v>66</v>
      </c>
      <c r="D107" s="47">
        <v>963</v>
      </c>
      <c r="E107" s="47"/>
      <c r="F107" s="47"/>
      <c r="G107" s="48"/>
    </row>
    <row r="108" spans="1:7" ht="15">
      <c r="A108" s="46">
        <v>128</v>
      </c>
      <c r="B108" s="47">
        <v>880</v>
      </c>
      <c r="C108" s="47"/>
      <c r="D108" s="47"/>
      <c r="E108" s="47"/>
      <c r="F108" s="47"/>
      <c r="G108" s="48"/>
    </row>
    <row r="109" spans="1:7" ht="15">
      <c r="A109" s="46">
        <v>129</v>
      </c>
      <c r="B109" s="47" t="s">
        <v>67</v>
      </c>
      <c r="C109" s="47" t="s">
        <v>68</v>
      </c>
      <c r="D109" s="47">
        <v>881</v>
      </c>
      <c r="E109" s="47">
        <v>874</v>
      </c>
      <c r="F109" s="47"/>
      <c r="G109" s="48"/>
    </row>
    <row r="110" spans="1:7" ht="15">
      <c r="A110" s="46">
        <v>130</v>
      </c>
      <c r="B110" s="47" t="s">
        <v>69</v>
      </c>
      <c r="C110" s="47">
        <v>970</v>
      </c>
      <c r="D110" s="47"/>
      <c r="E110" s="47"/>
      <c r="F110" s="47"/>
      <c r="G110" s="48"/>
    </row>
    <row r="111" spans="1:7" ht="15">
      <c r="A111" s="46">
        <v>131</v>
      </c>
      <c r="B111" s="47" t="s">
        <v>70</v>
      </c>
      <c r="C111" s="47">
        <v>971</v>
      </c>
      <c r="D111" s="47">
        <v>955</v>
      </c>
      <c r="E111" s="47"/>
      <c r="F111" s="47"/>
      <c r="G111" s="48"/>
    </row>
    <row r="112" spans="1:7" ht="15">
      <c r="A112" s="46">
        <v>132</v>
      </c>
      <c r="B112" s="47" t="s">
        <v>71</v>
      </c>
      <c r="C112" s="47">
        <v>882</v>
      </c>
      <c r="D112" s="47"/>
      <c r="E112" s="47"/>
      <c r="F112" s="47"/>
      <c r="G112" s="48"/>
    </row>
    <row r="113" spans="1:7" ht="15">
      <c r="A113" s="46">
        <v>133</v>
      </c>
      <c r="B113" s="47">
        <v>964</v>
      </c>
      <c r="C113" s="47"/>
      <c r="D113" s="47"/>
      <c r="E113" s="47"/>
      <c r="F113" s="47"/>
      <c r="G113" s="48"/>
    </row>
    <row r="114" spans="1:7" ht="15">
      <c r="A114" s="46">
        <v>134</v>
      </c>
      <c r="B114" s="47" t="s">
        <v>72</v>
      </c>
      <c r="C114" s="47" t="s">
        <v>73</v>
      </c>
      <c r="D114" s="47">
        <v>972</v>
      </c>
      <c r="E114" s="47">
        <v>776</v>
      </c>
      <c r="F114" s="47"/>
      <c r="G114" s="48"/>
    </row>
    <row r="115" spans="1:7" ht="15">
      <c r="A115" s="46">
        <v>136</v>
      </c>
      <c r="B115" s="47" t="s">
        <v>74</v>
      </c>
      <c r="C115" s="47">
        <v>866</v>
      </c>
      <c r="D115" s="47"/>
      <c r="E115" s="47"/>
      <c r="F115" s="47"/>
      <c r="G115" s="48"/>
    </row>
    <row r="116" spans="1:7" ht="15">
      <c r="A116" s="46">
        <v>137</v>
      </c>
      <c r="B116" s="47" t="s">
        <v>75</v>
      </c>
      <c r="C116" s="47" t="s">
        <v>76</v>
      </c>
      <c r="D116" s="47">
        <v>883</v>
      </c>
      <c r="E116" s="47"/>
      <c r="F116" s="47"/>
      <c r="G116" s="48"/>
    </row>
    <row r="117" spans="1:7" ht="15">
      <c r="A117" s="46">
        <v>138</v>
      </c>
      <c r="B117" s="47" t="s">
        <v>77</v>
      </c>
      <c r="C117" s="47">
        <v>875</v>
      </c>
      <c r="D117" s="47"/>
      <c r="E117" s="47"/>
      <c r="F117" s="47"/>
      <c r="G117" s="48"/>
    </row>
    <row r="118" spans="1:7" ht="15">
      <c r="A118" s="46">
        <v>139</v>
      </c>
      <c r="B118" s="47" t="s">
        <v>78</v>
      </c>
      <c r="C118" s="47">
        <v>973</v>
      </c>
      <c r="D118" s="47"/>
      <c r="E118" s="47"/>
      <c r="F118" s="47"/>
      <c r="G118" s="48"/>
    </row>
    <row r="119" spans="1:7" ht="15">
      <c r="A119" s="46">
        <v>140</v>
      </c>
      <c r="B119" s="47" t="s">
        <v>79</v>
      </c>
      <c r="C119" s="47"/>
      <c r="D119" s="47"/>
      <c r="E119" s="47"/>
      <c r="F119" s="47"/>
      <c r="G119" s="48"/>
    </row>
    <row r="120" spans="1:7" ht="15">
      <c r="A120" s="46">
        <v>141</v>
      </c>
      <c r="B120" s="47" t="s">
        <v>80</v>
      </c>
      <c r="C120" s="47" t="s">
        <v>81</v>
      </c>
      <c r="D120" s="47"/>
      <c r="E120" s="47"/>
      <c r="F120" s="47"/>
      <c r="G120" s="48"/>
    </row>
    <row r="121" spans="1:7" ht="15">
      <c r="A121" s="46">
        <v>142</v>
      </c>
      <c r="B121" s="47">
        <v>965</v>
      </c>
      <c r="C121" s="47"/>
      <c r="D121" s="47"/>
      <c r="E121" s="47"/>
      <c r="F121" s="47"/>
      <c r="G121" s="48"/>
    </row>
    <row r="122" spans="1:7" ht="15">
      <c r="A122" s="46">
        <v>144</v>
      </c>
      <c r="B122" s="47" t="s">
        <v>82</v>
      </c>
      <c r="C122" s="47">
        <v>884</v>
      </c>
      <c r="D122" s="47"/>
      <c r="E122" s="47"/>
      <c r="F122" s="47"/>
      <c r="G122" s="48"/>
    </row>
    <row r="123" spans="1:7" ht="15">
      <c r="A123" s="46">
        <v>145</v>
      </c>
      <c r="B123" s="47" t="s">
        <v>83</v>
      </c>
      <c r="C123" s="47" t="s">
        <v>84</v>
      </c>
      <c r="D123" s="47">
        <v>980</v>
      </c>
      <c r="E123" s="47"/>
      <c r="F123" s="47"/>
      <c r="G123" s="48"/>
    </row>
    <row r="124" spans="1:7" ht="15">
      <c r="A124" s="46">
        <v>146</v>
      </c>
      <c r="B124" s="47" t="s">
        <v>85</v>
      </c>
      <c r="C124" s="47" t="s">
        <v>86</v>
      </c>
      <c r="D124" s="47">
        <v>981</v>
      </c>
      <c r="E124" s="47">
        <v>974</v>
      </c>
      <c r="F124" s="47"/>
      <c r="G124" s="48"/>
    </row>
    <row r="125" spans="1:7" ht="15">
      <c r="A125" s="46">
        <v>147</v>
      </c>
      <c r="B125" s="47" t="s">
        <v>87</v>
      </c>
      <c r="C125" s="47"/>
      <c r="D125" s="47"/>
      <c r="E125" s="47"/>
      <c r="F125" s="47"/>
      <c r="G125" s="48"/>
    </row>
    <row r="126" spans="1:7" ht="15">
      <c r="A126" s="46">
        <v>148</v>
      </c>
      <c r="B126" s="47" t="s">
        <v>88</v>
      </c>
      <c r="C126" s="47"/>
      <c r="D126" s="47"/>
      <c r="E126" s="47"/>
      <c r="F126" s="47"/>
      <c r="G126" s="48"/>
    </row>
    <row r="127" spans="1:7" ht="15">
      <c r="A127" s="46">
        <v>149</v>
      </c>
      <c r="B127" s="47" t="s">
        <v>89</v>
      </c>
      <c r="C127" s="47" t="s">
        <v>90</v>
      </c>
      <c r="D127" s="47">
        <v>982</v>
      </c>
      <c r="E127" s="47">
        <v>876</v>
      </c>
      <c r="F127" s="47"/>
      <c r="G127" s="48"/>
    </row>
    <row r="128" spans="1:7" ht="15">
      <c r="A128" s="46">
        <v>150</v>
      </c>
      <c r="B128" s="47" t="s">
        <v>91</v>
      </c>
      <c r="C128" s="47" t="s">
        <v>92</v>
      </c>
      <c r="D128" s="47" t="s">
        <v>93</v>
      </c>
      <c r="E128" s="47"/>
      <c r="F128" s="47"/>
      <c r="G128" s="48"/>
    </row>
    <row r="129" spans="1:7" ht="15">
      <c r="A129" s="46">
        <v>152</v>
      </c>
      <c r="B129" s="47" t="s">
        <v>94</v>
      </c>
      <c r="C129" s="47" t="s">
        <v>95</v>
      </c>
      <c r="D129" s="47"/>
      <c r="E129" s="47"/>
      <c r="F129" s="47"/>
      <c r="G129" s="48"/>
    </row>
    <row r="130" spans="1:7" ht="15">
      <c r="A130" s="46">
        <v>153</v>
      </c>
      <c r="B130" s="47" t="s">
        <v>96</v>
      </c>
      <c r="C130" s="47" t="s">
        <v>97</v>
      </c>
      <c r="D130" s="47" t="s">
        <v>98</v>
      </c>
      <c r="E130" s="47">
        <v>966</v>
      </c>
      <c r="F130" s="47">
        <v>885</v>
      </c>
      <c r="G130" s="48"/>
    </row>
    <row r="131" spans="1:7" ht="15">
      <c r="A131" s="46">
        <v>154</v>
      </c>
      <c r="B131" s="47" t="s">
        <v>99</v>
      </c>
      <c r="C131" s="47">
        <v>983</v>
      </c>
      <c r="D131" s="47"/>
      <c r="E131" s="47"/>
      <c r="F131" s="47"/>
      <c r="G131" s="48"/>
    </row>
    <row r="132" spans="1:7" ht="15">
      <c r="A132" s="46">
        <v>155</v>
      </c>
      <c r="B132" s="47" t="s">
        <v>100</v>
      </c>
      <c r="C132" s="47">
        <v>975</v>
      </c>
      <c r="D132" s="47"/>
      <c r="E132" s="47"/>
      <c r="F132" s="47"/>
      <c r="G132" s="48"/>
    </row>
    <row r="133" spans="1:7" ht="15">
      <c r="A133" s="46">
        <v>157</v>
      </c>
      <c r="B133" s="47" t="s">
        <v>101</v>
      </c>
      <c r="C133" s="47" t="s">
        <v>102</v>
      </c>
      <c r="D133" s="47"/>
      <c r="E133" s="47"/>
      <c r="F133" s="47"/>
      <c r="G133" s="48"/>
    </row>
    <row r="134" spans="1:7" ht="15">
      <c r="A134" s="46">
        <v>158</v>
      </c>
      <c r="B134" s="47" t="s">
        <v>103</v>
      </c>
      <c r="C134" s="47" t="s">
        <v>104</v>
      </c>
      <c r="D134" s="47"/>
      <c r="E134" s="47"/>
      <c r="F134" s="47"/>
      <c r="G134" s="48"/>
    </row>
    <row r="135" spans="1:7" ht="15">
      <c r="A135" s="46">
        <v>160</v>
      </c>
      <c r="B135" s="47" t="s">
        <v>105</v>
      </c>
      <c r="C135" s="47"/>
      <c r="D135" s="47"/>
      <c r="E135" s="47"/>
      <c r="F135" s="47"/>
      <c r="G135" s="48"/>
    </row>
    <row r="136" spans="1:7" ht="15">
      <c r="A136" s="46">
        <v>161</v>
      </c>
      <c r="B136" s="47" t="s">
        <v>106</v>
      </c>
      <c r="C136" s="47" t="s">
        <v>107</v>
      </c>
      <c r="D136" s="47" t="s">
        <v>108</v>
      </c>
      <c r="E136" s="47">
        <v>984</v>
      </c>
      <c r="F136" s="47"/>
      <c r="G136" s="48"/>
    </row>
    <row r="137" spans="1:7" ht="15">
      <c r="A137" s="46">
        <v>162</v>
      </c>
      <c r="B137" s="47" t="s">
        <v>109</v>
      </c>
      <c r="C137" s="47" t="s">
        <v>110</v>
      </c>
      <c r="D137" s="47">
        <v>990</v>
      </c>
      <c r="E137" s="47">
        <v>877</v>
      </c>
      <c r="F137" s="47"/>
      <c r="G137" s="48"/>
    </row>
    <row r="138" spans="1:7" ht="15">
      <c r="A138" s="46">
        <v>163</v>
      </c>
      <c r="B138" s="47">
        <v>991</v>
      </c>
      <c r="C138" s="47"/>
      <c r="D138" s="47"/>
      <c r="E138" s="47"/>
      <c r="F138" s="47"/>
      <c r="G138" s="48"/>
    </row>
    <row r="139" spans="1:7" ht="15">
      <c r="A139" s="46">
        <v>164</v>
      </c>
      <c r="B139" s="47" t="s">
        <v>111</v>
      </c>
      <c r="C139" s="47" t="s">
        <v>112</v>
      </c>
      <c r="D139" s="47">
        <v>886</v>
      </c>
      <c r="E139" s="47"/>
      <c r="F139" s="47"/>
      <c r="G139" s="48"/>
    </row>
    <row r="140" spans="1:7" ht="15">
      <c r="A140" s="46">
        <v>165</v>
      </c>
      <c r="B140" s="47" t="s">
        <v>113</v>
      </c>
      <c r="C140" s="47" t="s">
        <v>114</v>
      </c>
      <c r="D140" s="47"/>
      <c r="E140" s="47"/>
      <c r="F140" s="47"/>
      <c r="G140" s="48"/>
    </row>
    <row r="141" spans="1:7" ht="15">
      <c r="A141" s="46">
        <v>166</v>
      </c>
      <c r="B141" s="47" t="s">
        <v>115</v>
      </c>
      <c r="C141" s="47">
        <v>992</v>
      </c>
      <c r="D141" s="47">
        <v>976</v>
      </c>
      <c r="E141" s="47"/>
      <c r="F141" s="47"/>
      <c r="G141" s="48"/>
    </row>
    <row r="142" spans="1:7" ht="15">
      <c r="A142" s="46">
        <v>168</v>
      </c>
      <c r="B142" s="47" t="s">
        <v>116</v>
      </c>
      <c r="C142" s="47"/>
      <c r="D142" s="47"/>
      <c r="E142" s="47"/>
      <c r="F142" s="47"/>
      <c r="G142" s="48"/>
    </row>
    <row r="143" spans="1:7" ht="15">
      <c r="A143" s="46">
        <v>169</v>
      </c>
      <c r="B143" s="47" t="s">
        <v>117</v>
      </c>
      <c r="C143" s="47" t="s">
        <v>118</v>
      </c>
      <c r="D143" s="47" t="s">
        <v>119</v>
      </c>
      <c r="E143" s="47"/>
      <c r="F143" s="47"/>
      <c r="G143" s="48"/>
    </row>
    <row r="144" spans="1:7" ht="15">
      <c r="A144" s="46">
        <v>170</v>
      </c>
      <c r="B144" s="47" t="s">
        <v>120</v>
      </c>
      <c r="C144" s="47" t="s">
        <v>121</v>
      </c>
      <c r="D144" s="47" t="s">
        <v>122</v>
      </c>
      <c r="E144" s="47"/>
      <c r="F144" s="47"/>
      <c r="G144" s="48"/>
    </row>
    <row r="145" spans="1:7" ht="15">
      <c r="A145" s="46">
        <v>171</v>
      </c>
      <c r="B145" s="47" t="s">
        <v>120</v>
      </c>
      <c r="C145" s="47" t="s">
        <v>123</v>
      </c>
      <c r="D145" s="47" t="s">
        <v>124</v>
      </c>
      <c r="E145" s="47">
        <v>993</v>
      </c>
      <c r="F145" s="47"/>
      <c r="G145" s="48"/>
    </row>
    <row r="146" spans="1:7" ht="15">
      <c r="A146" s="46">
        <v>172</v>
      </c>
      <c r="B146" s="47" t="s">
        <v>125</v>
      </c>
      <c r="C146" s="47"/>
      <c r="D146" s="47"/>
      <c r="E146" s="47"/>
      <c r="F146" s="47"/>
      <c r="G146" s="48"/>
    </row>
    <row r="147" spans="1:7" ht="15">
      <c r="A147" s="46">
        <v>173</v>
      </c>
      <c r="B147" s="47" t="s">
        <v>126</v>
      </c>
      <c r="C147" s="47" t="s">
        <v>127</v>
      </c>
      <c r="D147" s="47" t="s">
        <v>128</v>
      </c>
      <c r="E147" s="47" t="s">
        <v>129</v>
      </c>
      <c r="F147" s="47"/>
      <c r="G147" s="48"/>
    </row>
    <row r="148" spans="1:7" ht="15">
      <c r="A148" s="46">
        <v>174</v>
      </c>
      <c r="B148" s="47" t="s">
        <v>130</v>
      </c>
      <c r="C148" s="47" t="s">
        <v>131</v>
      </c>
      <c r="D148" s="47" t="s">
        <v>132</v>
      </c>
      <c r="E148" s="47"/>
      <c r="F148" s="47"/>
      <c r="G148" s="48"/>
    </row>
    <row r="149" spans="1:7" ht="15">
      <c r="A149" s="46">
        <v>176</v>
      </c>
      <c r="B149" s="47" t="s">
        <v>133</v>
      </c>
      <c r="C149" s="47"/>
      <c r="D149" s="47"/>
      <c r="E149" s="47"/>
      <c r="F149" s="47"/>
      <c r="G149" s="48"/>
    </row>
    <row r="150" spans="1:7" ht="15">
      <c r="A150" s="46">
        <v>177</v>
      </c>
      <c r="B150" s="47" t="s">
        <v>134</v>
      </c>
      <c r="C150" s="47">
        <v>887</v>
      </c>
      <c r="D150" s="47"/>
      <c r="E150" s="47"/>
      <c r="F150" s="47"/>
      <c r="G150" s="48"/>
    </row>
    <row r="151" spans="1:7" ht="15">
      <c r="A151" s="46">
        <v>178</v>
      </c>
      <c r="B151" s="47" t="s">
        <v>135</v>
      </c>
      <c r="C151" s="47" t="s">
        <v>136</v>
      </c>
      <c r="D151" s="47">
        <v>994</v>
      </c>
      <c r="E151" s="47"/>
      <c r="F151" s="47"/>
      <c r="G151" s="48"/>
    </row>
    <row r="152" spans="1:7" ht="15">
      <c r="A152" s="46">
        <v>179</v>
      </c>
      <c r="B152" s="47" t="s">
        <v>137</v>
      </c>
      <c r="C152" s="47" t="s">
        <v>138</v>
      </c>
      <c r="D152" s="47"/>
      <c r="E152" s="47"/>
      <c r="F152" s="47"/>
      <c r="G152" s="48"/>
    </row>
    <row r="153" spans="1:7" ht="15">
      <c r="A153" s="46">
        <v>180</v>
      </c>
      <c r="B153" s="47" t="s">
        <v>139</v>
      </c>
      <c r="C153" s="47" t="s">
        <v>140</v>
      </c>
      <c r="D153" s="47"/>
      <c r="E153" s="47"/>
      <c r="F153" s="47"/>
      <c r="G153" s="48"/>
    </row>
    <row r="154" spans="1:7" ht="15">
      <c r="A154" s="46">
        <v>181</v>
      </c>
      <c r="B154" s="47" t="s">
        <v>141</v>
      </c>
      <c r="C154" s="47" t="s">
        <v>142</v>
      </c>
      <c r="D154" s="47">
        <v>986</v>
      </c>
      <c r="E154" s="47"/>
      <c r="F154" s="47"/>
      <c r="G154" s="48"/>
    </row>
    <row r="155" spans="1:7" ht="15">
      <c r="A155" s="46">
        <v>182</v>
      </c>
      <c r="B155" s="47" t="s">
        <v>143</v>
      </c>
      <c r="C155" s="47" t="s">
        <v>144</v>
      </c>
      <c r="D155" s="47" t="s">
        <v>145</v>
      </c>
      <c r="E155" s="47"/>
      <c r="F155" s="47"/>
      <c r="G155" s="48"/>
    </row>
    <row r="156" spans="1:7" ht="15">
      <c r="A156" s="46">
        <v>184</v>
      </c>
      <c r="B156" s="47" t="s">
        <v>146</v>
      </c>
      <c r="C156" s="47"/>
      <c r="D156" s="47"/>
      <c r="E156" s="47"/>
      <c r="F156" s="47"/>
      <c r="G156" s="48"/>
    </row>
    <row r="157" spans="1:7" ht="15">
      <c r="A157" s="46">
        <v>185</v>
      </c>
      <c r="B157" s="47" t="s">
        <v>147</v>
      </c>
      <c r="C157" s="47" t="s">
        <v>148</v>
      </c>
      <c r="D157" s="47" t="s">
        <v>149</v>
      </c>
      <c r="E157" s="47" t="s">
        <v>150</v>
      </c>
      <c r="F157" s="47" t="s">
        <v>151</v>
      </c>
      <c r="G157" s="48"/>
    </row>
    <row r="158" spans="1:7" ht="15">
      <c r="A158" s="46">
        <v>186</v>
      </c>
      <c r="B158" s="47" t="s">
        <v>152</v>
      </c>
      <c r="C158" s="47" t="s">
        <v>153</v>
      </c>
      <c r="D158" s="47" t="s">
        <v>154</v>
      </c>
      <c r="E158" s="47"/>
      <c r="F158" s="47"/>
      <c r="G158" s="48"/>
    </row>
    <row r="159" spans="1:7" ht="15">
      <c r="A159" s="46">
        <v>187</v>
      </c>
      <c r="B159" s="47" t="s">
        <v>155</v>
      </c>
      <c r="C159" s="47">
        <v>995</v>
      </c>
      <c r="D159" s="47"/>
      <c r="E159" s="47"/>
      <c r="F159" s="47"/>
      <c r="G159" s="48"/>
    </row>
    <row r="160" spans="1:7" ht="15">
      <c r="A160" s="46">
        <v>189</v>
      </c>
      <c r="B160" s="47" t="s">
        <v>156</v>
      </c>
      <c r="C160" s="47" t="s">
        <v>157</v>
      </c>
      <c r="D160" s="47" t="s">
        <v>158</v>
      </c>
      <c r="E160" s="47" t="s">
        <v>159</v>
      </c>
      <c r="F160" s="47"/>
      <c r="G160" s="48"/>
    </row>
    <row r="161" spans="1:7" ht="15">
      <c r="A161" s="46">
        <v>190</v>
      </c>
      <c r="B161" s="47" t="s">
        <v>160</v>
      </c>
      <c r="C161" s="47"/>
      <c r="D161" s="47"/>
      <c r="E161" s="47"/>
      <c r="F161" s="47"/>
      <c r="G161" s="48"/>
    </row>
    <row r="162" spans="1:7" ht="15">
      <c r="A162" s="46">
        <v>192</v>
      </c>
      <c r="B162" s="47">
        <v>888</v>
      </c>
      <c r="C162" s="47"/>
      <c r="D162" s="47"/>
      <c r="E162" s="47"/>
      <c r="F162" s="47"/>
      <c r="G162" s="48"/>
    </row>
    <row r="163" spans="1:7" ht="15">
      <c r="A163" s="46">
        <v>193</v>
      </c>
      <c r="B163" s="47" t="s">
        <v>161</v>
      </c>
      <c r="C163" s="47" t="s">
        <v>162</v>
      </c>
      <c r="D163" s="47"/>
      <c r="E163" s="47"/>
      <c r="F163" s="47"/>
      <c r="G163" s="48"/>
    </row>
    <row r="164" spans="1:7" ht="15">
      <c r="A164" s="46">
        <v>194</v>
      </c>
      <c r="B164" s="47" t="s">
        <v>163</v>
      </c>
      <c r="C164" s="47" t="s">
        <v>164</v>
      </c>
      <c r="D164" s="47" t="s">
        <v>165</v>
      </c>
      <c r="E164" s="47" t="s">
        <v>166</v>
      </c>
      <c r="F164" s="47" t="s">
        <v>167</v>
      </c>
      <c r="G164" s="48">
        <v>987</v>
      </c>
    </row>
    <row r="165" spans="1:7" ht="15">
      <c r="A165" s="46">
        <v>195</v>
      </c>
      <c r="B165" s="47" t="s">
        <v>168</v>
      </c>
      <c r="C165" s="47" t="s">
        <v>169</v>
      </c>
      <c r="D165" s="47"/>
      <c r="E165" s="47"/>
      <c r="F165" s="47"/>
      <c r="G165" s="48"/>
    </row>
    <row r="166" spans="1:7" ht="15">
      <c r="A166" s="46">
        <v>196</v>
      </c>
      <c r="B166" s="47" t="s">
        <v>170</v>
      </c>
      <c r="C166" s="47" t="s">
        <v>171</v>
      </c>
      <c r="D166" s="47"/>
      <c r="E166" s="47"/>
      <c r="F166" s="47"/>
      <c r="G166" s="48"/>
    </row>
    <row r="167" spans="1:7" ht="15">
      <c r="A167" s="46">
        <v>197</v>
      </c>
      <c r="B167" s="47" t="s">
        <v>172</v>
      </c>
      <c r="C167" s="47" t="s">
        <v>173</v>
      </c>
      <c r="D167" s="47" t="s">
        <v>174</v>
      </c>
      <c r="E167" s="47"/>
      <c r="F167" s="47"/>
      <c r="G167" s="48"/>
    </row>
    <row r="168" spans="1:7" ht="15">
      <c r="A168" s="46">
        <v>198</v>
      </c>
      <c r="B168" s="47" t="s">
        <v>175</v>
      </c>
      <c r="C168" s="47" t="s">
        <v>176</v>
      </c>
      <c r="D168" s="47" t="s">
        <v>177</v>
      </c>
      <c r="E168" s="47">
        <v>996</v>
      </c>
      <c r="F168" s="47"/>
      <c r="G168" s="48"/>
    </row>
    <row r="169" spans="1:7" ht="15">
      <c r="A169" s="46">
        <v>200</v>
      </c>
      <c r="B169" s="47" t="s">
        <v>178</v>
      </c>
      <c r="C169" s="47" t="s">
        <v>179</v>
      </c>
      <c r="D169" s="47" t="s">
        <v>180</v>
      </c>
      <c r="E169" s="47"/>
      <c r="F169" s="47"/>
      <c r="G169" s="48"/>
    </row>
    <row r="170" ht="15">
      <c r="A170" s="43"/>
    </row>
  </sheetData>
  <sheetProtection sheet="1" objects="1" scenarios="1"/>
  <printOptions/>
  <pageMargins left="1.5" right="1" top="0.75" bottom="0.75" header="0.5" footer="0.5"/>
  <pageSetup orientation="portrait" r:id="rId1"/>
  <headerFooter alignWithMargins="0">
    <oddHeader>&amp;L                   &amp;F&amp;C        TABLE OF h,k,l's FOR N = 1 TO 200&amp;RPAGE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2" max="2" width="10.57421875" style="3" bestFit="1" customWidth="1"/>
  </cols>
  <sheetData>
    <row r="1" spans="1:2" ht="12.75">
      <c r="A1" s="6" t="s">
        <v>11</v>
      </c>
      <c r="B1" s="20"/>
    </row>
    <row r="2" spans="1:2" ht="12.75">
      <c r="A2" s="6" t="s">
        <v>29</v>
      </c>
      <c r="B2" s="21" t="str">
        <f>Input!H1</f>
        <v>Cu</v>
      </c>
    </row>
    <row r="3" spans="1:2" ht="12.75">
      <c r="A3" s="6" t="s">
        <v>18</v>
      </c>
      <c r="B3" s="20">
        <f>IF($B$2="Cr",B9,IF($B$2="Co",B15,IF($B$2="Cu",B21,IF($B$2="Fe",B27,IF($B$2="Mo",B33,"Tube Not Recognized")))))</f>
        <v>1.5417833333333333</v>
      </c>
    </row>
    <row r="4" spans="1:2" ht="14.25">
      <c r="A4" s="6" t="s">
        <v>19</v>
      </c>
      <c r="B4" s="20">
        <f>IF($B$2="Cr",B10,IF($B$2="Co",B16,IF($B$2="Cu",B22,IF($B$2="Fe",B28,IF($B$2="Mo",B34,"Tube Not Recognized")))))</f>
        <v>1.54051</v>
      </c>
    </row>
    <row r="5" spans="1:2" ht="14.25">
      <c r="A5" s="6" t="s">
        <v>20</v>
      </c>
      <c r="B5" s="20">
        <f>IF($B$2="Cr",B11,IF($B$2="Co",B17,IF($B$2="Cu",B23,IF($B$2="Fe",B29,IF($B$2="Mo",B35,"Tube Not Recognized")))))</f>
        <v>1.54433</v>
      </c>
    </row>
    <row r="6" spans="1:2" ht="12.75">
      <c r="A6" s="6" t="s">
        <v>34</v>
      </c>
      <c r="B6" s="20">
        <f>IF($B$2="Cr",B12,IF($B$2="Co",B18,IF($B$2="Cu",B24,IF($B$2="Fe",B30,IF($B$2="Mo",B36,"Tube Not Recognized")))))</f>
        <v>0</v>
      </c>
    </row>
    <row r="7" spans="1:2" ht="12.75">
      <c r="A7" s="6"/>
      <c r="B7" s="20"/>
    </row>
    <row r="8" spans="1:2" ht="12.75">
      <c r="A8" s="6" t="s">
        <v>35</v>
      </c>
      <c r="B8" s="21" t="s">
        <v>36</v>
      </c>
    </row>
    <row r="9" spans="1:2" ht="12.75">
      <c r="A9" s="6" t="s">
        <v>18</v>
      </c>
      <c r="B9" s="20">
        <f>((B10*2)+B11)/3</f>
        <v>2.2909166666666665</v>
      </c>
    </row>
    <row r="10" spans="1:2" ht="14.25">
      <c r="A10" s="6" t="s">
        <v>19</v>
      </c>
      <c r="B10" s="20">
        <v>2.28962</v>
      </c>
    </row>
    <row r="11" spans="1:2" ht="14.25">
      <c r="A11" s="6" t="s">
        <v>20</v>
      </c>
      <c r="B11" s="20">
        <v>2.29351</v>
      </c>
    </row>
    <row r="12" spans="1:2" ht="12.75">
      <c r="A12" s="6" t="s">
        <v>34</v>
      </c>
      <c r="B12" s="20"/>
    </row>
    <row r="13" spans="1:2" ht="12.75">
      <c r="A13" s="6"/>
      <c r="B13" s="20"/>
    </row>
    <row r="14" spans="1:2" ht="12.75">
      <c r="A14" s="6" t="s">
        <v>33</v>
      </c>
      <c r="B14" s="21" t="s">
        <v>37</v>
      </c>
    </row>
    <row r="15" spans="1:2" ht="12.75">
      <c r="A15" s="6" t="s">
        <v>18</v>
      </c>
      <c r="B15" s="20">
        <f>((B16*2)+B17)/3</f>
        <v>1.79021</v>
      </c>
    </row>
    <row r="16" spans="1:2" ht="14.25">
      <c r="A16" s="6" t="s">
        <v>19</v>
      </c>
      <c r="B16" s="20">
        <v>1.78892</v>
      </c>
    </row>
    <row r="17" spans="1:2" ht="14.25">
      <c r="A17" s="6" t="s">
        <v>20</v>
      </c>
      <c r="B17" s="20">
        <v>1.79279</v>
      </c>
    </row>
    <row r="18" spans="1:2" ht="12.75">
      <c r="A18" s="6" t="s">
        <v>34</v>
      </c>
      <c r="B18" s="20"/>
    </row>
    <row r="19" spans="1:2" ht="12.75">
      <c r="A19" s="6"/>
      <c r="B19" s="20"/>
    </row>
    <row r="20" spans="1:2" ht="12.75">
      <c r="A20" s="6" t="s">
        <v>30</v>
      </c>
      <c r="B20" s="21" t="s">
        <v>5</v>
      </c>
    </row>
    <row r="21" spans="1:2" ht="12.75">
      <c r="A21" s="6" t="s">
        <v>18</v>
      </c>
      <c r="B21" s="20">
        <f>((B22*2)+B23)/3</f>
        <v>1.5417833333333333</v>
      </c>
    </row>
    <row r="22" spans="1:2" ht="14.25">
      <c r="A22" s="6" t="s">
        <v>19</v>
      </c>
      <c r="B22" s="20">
        <v>1.54051</v>
      </c>
    </row>
    <row r="23" spans="1:2" ht="14.25">
      <c r="A23" s="6" t="s">
        <v>20</v>
      </c>
      <c r="B23" s="20">
        <v>1.54433</v>
      </c>
    </row>
    <row r="24" spans="1:2" ht="12.75">
      <c r="A24" s="6" t="s">
        <v>34</v>
      </c>
      <c r="B24" s="20"/>
    </row>
    <row r="25" spans="1:2" ht="12.75">
      <c r="A25" s="6"/>
      <c r="B25" s="20"/>
    </row>
    <row r="26" spans="1:2" ht="12.75">
      <c r="A26" s="6" t="s">
        <v>31</v>
      </c>
      <c r="B26" s="21" t="s">
        <v>38</v>
      </c>
    </row>
    <row r="27" spans="1:2" ht="12.75">
      <c r="A27" s="6" t="s">
        <v>18</v>
      </c>
      <c r="B27" s="20">
        <f>((B28*2)+B29)/3</f>
        <v>1.9372833333333332</v>
      </c>
    </row>
    <row r="28" spans="1:2" ht="14.25">
      <c r="A28" s="6" t="s">
        <v>19</v>
      </c>
      <c r="B28" s="20">
        <v>1.93597</v>
      </c>
    </row>
    <row r="29" spans="1:2" ht="14.25">
      <c r="A29" s="6" t="s">
        <v>20</v>
      </c>
      <c r="B29" s="20">
        <v>1.93991</v>
      </c>
    </row>
    <row r="30" spans="1:2" ht="12.75">
      <c r="A30" s="6" t="s">
        <v>34</v>
      </c>
      <c r="B30" s="20"/>
    </row>
    <row r="31" spans="1:2" ht="12.75">
      <c r="A31" s="6"/>
      <c r="B31" s="20"/>
    </row>
    <row r="32" spans="1:2" ht="12.75">
      <c r="A32" s="6" t="s">
        <v>32</v>
      </c>
      <c r="B32" s="21" t="s">
        <v>39</v>
      </c>
    </row>
    <row r="33" spans="1:2" ht="12.75">
      <c r="A33" s="6" t="s">
        <v>18</v>
      </c>
      <c r="B33" s="20">
        <f>((B34*2)+B35)/3</f>
        <v>0.7106466666666668</v>
      </c>
    </row>
    <row r="34" spans="1:2" ht="14.25">
      <c r="A34" s="6" t="s">
        <v>19</v>
      </c>
      <c r="B34" s="20">
        <v>0.7092</v>
      </c>
    </row>
    <row r="35" spans="1:2" ht="14.25">
      <c r="A35" s="6" t="s">
        <v>20</v>
      </c>
      <c r="B35" s="20">
        <v>0.71354</v>
      </c>
    </row>
    <row r="36" spans="1:2" ht="12.75">
      <c r="A36" s="6" t="s">
        <v>34</v>
      </c>
      <c r="B36" s="20"/>
    </row>
  </sheetData>
  <sheetProtection sheet="1" objects="1" scenarios="1" selectLockedCells="1" selectUnlockedCells="1"/>
  <printOptions/>
  <pageMargins left="1.5" right="1" top="1" bottom="1" header="0.5" footer="0.5"/>
  <pageSetup orientation="portrait" r:id="rId1"/>
  <headerFooter alignWithMargins="0">
    <oddHeader>&amp;L                    &amp;F&amp;C&amp;D&amp;T&amp;RPAGE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02"/>
  <sheetViews>
    <sheetView zoomScalePageLayoutView="0" workbookViewId="0" topLeftCell="A85">
      <selection activeCell="H4" sqref="H4"/>
    </sheetView>
  </sheetViews>
  <sheetFormatPr defaultColWidth="9.140625" defaultRowHeight="12.75"/>
  <sheetData>
    <row r="1" spans="1:4" ht="12.75">
      <c r="A1" s="83" t="s">
        <v>44</v>
      </c>
      <c r="B1" s="84" t="s">
        <v>23</v>
      </c>
      <c r="C1" s="84" t="s">
        <v>24</v>
      </c>
      <c r="D1" s="84" t="s">
        <v>25</v>
      </c>
    </row>
    <row r="2" spans="1:7" ht="15">
      <c r="A2" s="46">
        <v>1</v>
      </c>
      <c r="B2" s="47">
        <v>1</v>
      </c>
      <c r="C2" s="47">
        <v>0</v>
      </c>
      <c r="D2" s="47">
        <v>0</v>
      </c>
      <c r="E2" s="81"/>
      <c r="F2" s="81"/>
      <c r="G2" s="81"/>
    </row>
    <row r="3" spans="1:7" ht="15">
      <c r="A3" s="46">
        <v>2</v>
      </c>
      <c r="B3" s="47">
        <v>1</v>
      </c>
      <c r="C3" s="47">
        <v>1</v>
      </c>
      <c r="D3" s="47">
        <v>0</v>
      </c>
      <c r="E3" s="81"/>
      <c r="F3" s="81"/>
      <c r="G3" s="81"/>
    </row>
    <row r="4" spans="1:7" ht="15">
      <c r="A4" s="46">
        <v>3</v>
      </c>
      <c r="B4" s="47">
        <v>1</v>
      </c>
      <c r="C4" s="47">
        <v>1</v>
      </c>
      <c r="D4" s="47">
        <v>1</v>
      </c>
      <c r="E4" s="81"/>
      <c r="F4" s="81"/>
      <c r="G4" s="81"/>
    </row>
    <row r="5" spans="1:7" ht="15">
      <c r="A5" s="46">
        <v>4</v>
      </c>
      <c r="B5" s="47">
        <v>2</v>
      </c>
      <c r="C5" s="47">
        <v>0</v>
      </c>
      <c r="D5" s="47">
        <v>0</v>
      </c>
      <c r="E5" s="81"/>
      <c r="F5" s="81"/>
      <c r="G5" s="81"/>
    </row>
    <row r="6" spans="1:7" ht="15">
      <c r="A6" s="46">
        <v>5</v>
      </c>
      <c r="B6" s="47">
        <v>2</v>
      </c>
      <c r="C6" s="47">
        <v>1</v>
      </c>
      <c r="D6" s="47">
        <v>0</v>
      </c>
      <c r="E6" s="81"/>
      <c r="F6" s="81"/>
      <c r="G6" s="81"/>
    </row>
    <row r="7" spans="1:7" ht="15">
      <c r="A7" s="46">
        <v>6</v>
      </c>
      <c r="B7" s="47">
        <v>2</v>
      </c>
      <c r="C7" s="47">
        <v>1</v>
      </c>
      <c r="D7" s="47">
        <v>1</v>
      </c>
      <c r="E7" s="81"/>
      <c r="F7" s="81"/>
      <c r="G7" s="81"/>
    </row>
    <row r="8" spans="1:7" ht="15">
      <c r="A8" s="46">
        <v>7</v>
      </c>
      <c r="B8" s="47">
        <v>0</v>
      </c>
      <c r="C8" s="47">
        <v>0</v>
      </c>
      <c r="D8" s="47">
        <v>0</v>
      </c>
      <c r="E8" s="81"/>
      <c r="F8" s="81"/>
      <c r="G8" s="81"/>
    </row>
    <row r="9" spans="1:7" ht="15">
      <c r="A9" s="46">
        <v>8</v>
      </c>
      <c r="B9" s="47">
        <v>2</v>
      </c>
      <c r="C9" s="47">
        <v>2</v>
      </c>
      <c r="D9" s="47">
        <v>0</v>
      </c>
      <c r="E9" s="81"/>
      <c r="F9" s="81"/>
      <c r="G9" s="81"/>
    </row>
    <row r="10" spans="1:7" ht="15">
      <c r="A10" s="46">
        <v>9</v>
      </c>
      <c r="B10" s="47">
        <v>3</v>
      </c>
      <c r="C10" s="47">
        <v>0</v>
      </c>
      <c r="D10" s="47">
        <v>0</v>
      </c>
      <c r="E10" s="81"/>
      <c r="F10" s="81"/>
      <c r="G10" s="81"/>
    </row>
    <row r="11" spans="1:7" ht="15">
      <c r="A11" s="46">
        <v>10</v>
      </c>
      <c r="B11" s="47">
        <v>3</v>
      </c>
      <c r="C11" s="47">
        <v>1</v>
      </c>
      <c r="D11" s="47">
        <v>0</v>
      </c>
      <c r="E11" s="81"/>
      <c r="F11" s="81"/>
      <c r="G11" s="81"/>
    </row>
    <row r="12" spans="1:7" ht="15">
      <c r="A12" s="46">
        <v>11</v>
      </c>
      <c r="B12" s="47">
        <v>3</v>
      </c>
      <c r="C12" s="47">
        <v>1</v>
      </c>
      <c r="D12" s="47">
        <v>1</v>
      </c>
      <c r="E12" s="81"/>
      <c r="F12" s="81"/>
      <c r="G12" s="81"/>
    </row>
    <row r="13" spans="1:7" ht="15">
      <c r="A13" s="46">
        <v>12</v>
      </c>
      <c r="B13" s="47">
        <v>2</v>
      </c>
      <c r="C13" s="47">
        <v>2</v>
      </c>
      <c r="D13" s="47">
        <v>2</v>
      </c>
      <c r="E13" s="81"/>
      <c r="F13" s="81"/>
      <c r="G13" s="81"/>
    </row>
    <row r="14" spans="1:7" ht="15">
      <c r="A14" s="46">
        <v>13</v>
      </c>
      <c r="B14" s="47">
        <v>3</v>
      </c>
      <c r="C14" s="47">
        <v>2</v>
      </c>
      <c r="D14" s="47">
        <v>0</v>
      </c>
      <c r="E14" s="81"/>
      <c r="F14" s="81"/>
      <c r="G14" s="81"/>
    </row>
    <row r="15" spans="1:7" ht="15">
      <c r="A15" s="46">
        <v>14</v>
      </c>
      <c r="B15" s="47">
        <v>3</v>
      </c>
      <c r="C15" s="47">
        <v>2</v>
      </c>
      <c r="D15" s="47">
        <v>1</v>
      </c>
      <c r="E15" s="81"/>
      <c r="F15" s="81"/>
      <c r="G15" s="81"/>
    </row>
    <row r="16" spans="1:7" ht="15">
      <c r="A16" s="46">
        <v>15</v>
      </c>
      <c r="B16" s="47">
        <v>0</v>
      </c>
      <c r="C16" s="47">
        <v>0</v>
      </c>
      <c r="D16" s="47">
        <v>0</v>
      </c>
      <c r="E16" s="81"/>
      <c r="F16" s="81"/>
      <c r="G16" s="81"/>
    </row>
    <row r="17" spans="1:7" ht="15">
      <c r="A17" s="46">
        <v>16</v>
      </c>
      <c r="B17" s="47">
        <v>4</v>
      </c>
      <c r="C17" s="47">
        <v>0</v>
      </c>
      <c r="D17" s="47">
        <v>0</v>
      </c>
      <c r="E17" s="81"/>
      <c r="F17" s="81"/>
      <c r="G17" s="81"/>
    </row>
    <row r="18" spans="1:7" ht="15">
      <c r="A18" s="46">
        <v>17</v>
      </c>
      <c r="B18" s="47">
        <v>4</v>
      </c>
      <c r="C18" s="47">
        <v>1</v>
      </c>
      <c r="D18" s="47">
        <v>0</v>
      </c>
      <c r="E18" s="81"/>
      <c r="F18" s="81"/>
      <c r="G18" s="81"/>
    </row>
    <row r="19" spans="1:7" ht="15">
      <c r="A19" s="46">
        <v>18</v>
      </c>
      <c r="B19" s="47">
        <v>4</v>
      </c>
      <c r="C19" s="47">
        <v>1</v>
      </c>
      <c r="D19" s="47">
        <v>1</v>
      </c>
      <c r="E19" s="81"/>
      <c r="F19" s="81"/>
      <c r="G19" s="81"/>
    </row>
    <row r="20" spans="1:7" ht="15">
      <c r="A20" s="46">
        <v>19</v>
      </c>
      <c r="B20" s="47">
        <v>3</v>
      </c>
      <c r="C20" s="47">
        <v>3</v>
      </c>
      <c r="D20" s="47">
        <v>1</v>
      </c>
      <c r="E20" s="81"/>
      <c r="F20" s="81"/>
      <c r="G20" s="81"/>
    </row>
    <row r="21" spans="1:7" ht="15">
      <c r="A21" s="46">
        <v>20</v>
      </c>
      <c r="B21" s="47">
        <v>4</v>
      </c>
      <c r="C21" s="47">
        <v>2</v>
      </c>
      <c r="D21" s="47">
        <v>0</v>
      </c>
      <c r="E21" s="81"/>
      <c r="F21" s="81"/>
      <c r="G21" s="81"/>
    </row>
    <row r="22" spans="1:7" ht="15">
      <c r="A22" s="46">
        <v>21</v>
      </c>
      <c r="B22" s="47">
        <v>4</v>
      </c>
      <c r="C22" s="47">
        <v>2</v>
      </c>
      <c r="D22" s="47">
        <v>1</v>
      </c>
      <c r="E22" s="81"/>
      <c r="F22" s="81"/>
      <c r="G22" s="81"/>
    </row>
    <row r="23" spans="1:7" ht="15">
      <c r="A23" s="46">
        <v>22</v>
      </c>
      <c r="B23" s="47">
        <v>3</v>
      </c>
      <c r="C23" s="47">
        <v>3</v>
      </c>
      <c r="D23" s="47">
        <v>2</v>
      </c>
      <c r="E23" s="81"/>
      <c r="F23" s="81"/>
      <c r="G23" s="81"/>
    </row>
    <row r="24" spans="1:7" ht="15">
      <c r="A24" s="46">
        <v>23</v>
      </c>
      <c r="B24" s="47">
        <v>0</v>
      </c>
      <c r="C24" s="47">
        <v>0</v>
      </c>
      <c r="D24" s="47">
        <v>0</v>
      </c>
      <c r="E24" s="81"/>
      <c r="F24" s="81"/>
      <c r="G24" s="81"/>
    </row>
    <row r="25" spans="1:7" ht="15">
      <c r="A25" s="46">
        <v>24</v>
      </c>
      <c r="B25" s="47">
        <v>4</v>
      </c>
      <c r="C25" s="47">
        <v>2</v>
      </c>
      <c r="D25" s="47">
        <v>2</v>
      </c>
      <c r="E25" s="81"/>
      <c r="F25" s="81"/>
      <c r="G25" s="81"/>
    </row>
    <row r="26" spans="1:7" ht="15">
      <c r="A26" s="46">
        <v>25</v>
      </c>
      <c r="B26" s="47">
        <v>5</v>
      </c>
      <c r="C26" s="47">
        <v>0</v>
      </c>
      <c r="D26" s="47">
        <v>0</v>
      </c>
      <c r="E26" s="81"/>
      <c r="F26" s="81"/>
      <c r="G26" s="81"/>
    </row>
    <row r="27" spans="1:7" ht="15">
      <c r="A27" s="46">
        <v>26</v>
      </c>
      <c r="B27" s="47">
        <v>5</v>
      </c>
      <c r="C27" s="47">
        <v>1</v>
      </c>
      <c r="D27" s="47">
        <v>0</v>
      </c>
      <c r="E27" s="81"/>
      <c r="F27" s="81"/>
      <c r="G27" s="81"/>
    </row>
    <row r="28" spans="1:7" ht="15">
      <c r="A28" s="46">
        <v>27</v>
      </c>
      <c r="B28" s="47">
        <v>5</v>
      </c>
      <c r="C28" s="47">
        <v>1</v>
      </c>
      <c r="D28" s="47">
        <v>1</v>
      </c>
      <c r="E28" s="81"/>
      <c r="F28" s="81"/>
      <c r="G28" s="81"/>
    </row>
    <row r="29" spans="1:7" ht="15">
      <c r="A29" s="46">
        <v>28</v>
      </c>
      <c r="B29" s="47">
        <v>0</v>
      </c>
      <c r="C29" s="47">
        <v>0</v>
      </c>
      <c r="D29" s="47">
        <v>0</v>
      </c>
      <c r="E29" s="81"/>
      <c r="F29" s="81"/>
      <c r="G29" s="81"/>
    </row>
    <row r="30" spans="1:7" ht="15">
      <c r="A30" s="46">
        <v>29</v>
      </c>
      <c r="B30" s="47">
        <v>5</v>
      </c>
      <c r="C30" s="47">
        <v>2</v>
      </c>
      <c r="D30" s="47">
        <v>0</v>
      </c>
      <c r="E30" s="81"/>
      <c r="F30" s="81"/>
      <c r="G30" s="81"/>
    </row>
    <row r="31" spans="1:7" ht="15">
      <c r="A31" s="46">
        <v>30</v>
      </c>
      <c r="B31" s="47">
        <v>5</v>
      </c>
      <c r="C31" s="47">
        <v>2</v>
      </c>
      <c r="D31" s="47">
        <v>1</v>
      </c>
      <c r="E31" s="81"/>
      <c r="F31" s="81"/>
      <c r="G31" s="81"/>
    </row>
    <row r="32" spans="1:7" ht="15">
      <c r="A32" s="46">
        <v>31</v>
      </c>
      <c r="B32" s="47">
        <v>0</v>
      </c>
      <c r="C32" s="47">
        <v>0</v>
      </c>
      <c r="D32" s="47">
        <v>0</v>
      </c>
      <c r="E32" s="81"/>
      <c r="F32" s="81"/>
      <c r="G32" s="81"/>
    </row>
    <row r="33" spans="1:7" ht="15">
      <c r="A33" s="46">
        <v>32</v>
      </c>
      <c r="B33" s="47">
        <v>4</v>
      </c>
      <c r="C33" s="47">
        <v>4</v>
      </c>
      <c r="D33" s="47">
        <v>0</v>
      </c>
      <c r="E33" s="81"/>
      <c r="F33" s="81"/>
      <c r="G33" s="81"/>
    </row>
    <row r="34" spans="1:7" ht="15">
      <c r="A34" s="46">
        <v>33</v>
      </c>
      <c r="B34" s="47">
        <v>5</v>
      </c>
      <c r="C34" s="47">
        <v>2</v>
      </c>
      <c r="D34" s="47">
        <v>2</v>
      </c>
      <c r="E34" s="81"/>
      <c r="F34" s="81"/>
      <c r="G34" s="81"/>
    </row>
    <row r="35" spans="1:7" ht="15">
      <c r="A35" s="46">
        <v>34</v>
      </c>
      <c r="B35" s="47">
        <v>5</v>
      </c>
      <c r="C35" s="47">
        <v>3</v>
      </c>
      <c r="D35" s="47">
        <v>0</v>
      </c>
      <c r="E35" s="81"/>
      <c r="F35" s="81"/>
      <c r="G35" s="81"/>
    </row>
    <row r="36" spans="1:7" ht="15">
      <c r="A36" s="46">
        <v>35</v>
      </c>
      <c r="B36" s="47">
        <v>5</v>
      </c>
      <c r="C36" s="47">
        <v>3</v>
      </c>
      <c r="D36" s="47">
        <v>1</v>
      </c>
      <c r="E36" s="81"/>
      <c r="F36" s="81"/>
      <c r="G36" s="81"/>
    </row>
    <row r="37" spans="1:7" ht="15">
      <c r="A37" s="46">
        <v>36</v>
      </c>
      <c r="B37" s="47">
        <v>6</v>
      </c>
      <c r="C37" s="47">
        <v>0</v>
      </c>
      <c r="D37" s="47">
        <v>0</v>
      </c>
      <c r="E37" s="81"/>
      <c r="F37" s="81"/>
      <c r="G37" s="81"/>
    </row>
    <row r="38" spans="1:7" ht="15">
      <c r="A38" s="46">
        <v>37</v>
      </c>
      <c r="B38" s="47">
        <v>6</v>
      </c>
      <c r="C38" s="47">
        <v>1</v>
      </c>
      <c r="D38" s="47">
        <v>0</v>
      </c>
      <c r="E38" s="81"/>
      <c r="F38" s="81"/>
      <c r="G38" s="81"/>
    </row>
    <row r="39" spans="1:7" ht="15">
      <c r="A39" s="46">
        <v>38</v>
      </c>
      <c r="B39" s="47">
        <v>6</v>
      </c>
      <c r="C39" s="47">
        <v>1</v>
      </c>
      <c r="D39" s="47">
        <v>1</v>
      </c>
      <c r="E39" s="81"/>
      <c r="F39" s="81"/>
      <c r="G39" s="81"/>
    </row>
    <row r="40" spans="1:7" ht="15">
      <c r="A40" s="46">
        <v>39</v>
      </c>
      <c r="B40" s="47">
        <v>0</v>
      </c>
      <c r="C40" s="47">
        <v>0</v>
      </c>
      <c r="D40" s="47">
        <v>0</v>
      </c>
      <c r="E40" s="81"/>
      <c r="F40" s="81"/>
      <c r="G40" s="81"/>
    </row>
    <row r="41" spans="1:7" ht="15">
      <c r="A41" s="46">
        <v>40</v>
      </c>
      <c r="B41" s="47">
        <v>6</v>
      </c>
      <c r="C41" s="47">
        <v>2</v>
      </c>
      <c r="D41" s="47">
        <v>0</v>
      </c>
      <c r="E41" s="81"/>
      <c r="F41" s="81"/>
      <c r="G41" s="81"/>
    </row>
    <row r="42" spans="1:7" ht="15">
      <c r="A42" s="46">
        <v>41</v>
      </c>
      <c r="B42" s="47">
        <v>6</v>
      </c>
      <c r="C42" s="47">
        <v>2</v>
      </c>
      <c r="D42" s="47">
        <v>1</v>
      </c>
      <c r="E42" s="81"/>
      <c r="F42" s="81"/>
      <c r="G42" s="81"/>
    </row>
    <row r="43" spans="1:7" ht="15">
      <c r="A43" s="46">
        <v>42</v>
      </c>
      <c r="B43" s="47">
        <v>5</v>
      </c>
      <c r="C43" s="47">
        <v>4</v>
      </c>
      <c r="D43" s="47">
        <v>1</v>
      </c>
      <c r="E43" s="81"/>
      <c r="F43" s="81"/>
      <c r="G43" s="81"/>
    </row>
    <row r="44" spans="1:7" ht="15">
      <c r="A44" s="46">
        <v>43</v>
      </c>
      <c r="B44" s="47">
        <v>5</v>
      </c>
      <c r="C44" s="47">
        <v>3</v>
      </c>
      <c r="D44" s="47">
        <v>3</v>
      </c>
      <c r="E44" s="81"/>
      <c r="F44" s="81"/>
      <c r="G44" s="81"/>
    </row>
    <row r="45" spans="1:7" ht="15">
      <c r="A45" s="46">
        <v>44</v>
      </c>
      <c r="B45" s="47">
        <v>6</v>
      </c>
      <c r="C45" s="47">
        <v>2</v>
      </c>
      <c r="D45" s="47">
        <v>2</v>
      </c>
      <c r="E45" s="81"/>
      <c r="F45" s="81"/>
      <c r="G45" s="81"/>
    </row>
    <row r="46" spans="1:7" ht="15">
      <c r="A46" s="46">
        <v>45</v>
      </c>
      <c r="B46" s="47">
        <v>6</v>
      </c>
      <c r="C46" s="47">
        <v>3</v>
      </c>
      <c r="D46" s="47">
        <v>0</v>
      </c>
      <c r="E46" s="81"/>
      <c r="F46" s="81"/>
      <c r="G46" s="81"/>
    </row>
    <row r="47" spans="1:7" ht="15">
      <c r="A47" s="46">
        <v>46</v>
      </c>
      <c r="B47" s="47">
        <v>6</v>
      </c>
      <c r="C47" s="47">
        <v>3</v>
      </c>
      <c r="D47" s="47">
        <v>1</v>
      </c>
      <c r="E47" s="81"/>
      <c r="F47" s="81"/>
      <c r="G47" s="81"/>
    </row>
    <row r="48" spans="1:7" ht="15">
      <c r="A48" s="46">
        <v>47</v>
      </c>
      <c r="B48" s="47">
        <v>0</v>
      </c>
      <c r="C48" s="47">
        <v>0</v>
      </c>
      <c r="D48" s="47">
        <v>0</v>
      </c>
      <c r="E48" s="81"/>
      <c r="F48" s="81"/>
      <c r="G48" s="81"/>
    </row>
    <row r="49" spans="1:7" ht="15">
      <c r="A49" s="46">
        <v>48</v>
      </c>
      <c r="B49" s="47">
        <v>4</v>
      </c>
      <c r="C49" s="47">
        <v>4</v>
      </c>
      <c r="D49" s="47">
        <v>4</v>
      </c>
      <c r="E49" s="81"/>
      <c r="F49" s="81"/>
      <c r="G49" s="81"/>
    </row>
    <row r="50" spans="1:7" ht="15">
      <c r="A50" s="46">
        <v>49</v>
      </c>
      <c r="B50" s="47">
        <v>7</v>
      </c>
      <c r="C50" s="47">
        <v>0</v>
      </c>
      <c r="D50" s="47">
        <v>0</v>
      </c>
      <c r="E50" s="81"/>
      <c r="F50" s="81"/>
      <c r="G50" s="81"/>
    </row>
    <row r="51" spans="1:7" ht="15">
      <c r="A51" s="46">
        <v>50</v>
      </c>
      <c r="B51" s="47">
        <v>7</v>
      </c>
      <c r="C51" s="47">
        <v>1</v>
      </c>
      <c r="D51" s="47">
        <v>0</v>
      </c>
      <c r="E51" s="81"/>
      <c r="F51" s="81"/>
      <c r="G51" s="81"/>
    </row>
    <row r="52" spans="1:7" ht="15">
      <c r="A52" s="46">
        <v>51</v>
      </c>
      <c r="B52" s="47">
        <v>7</v>
      </c>
      <c r="C52" s="47">
        <v>1</v>
      </c>
      <c r="D52" s="47">
        <v>1</v>
      </c>
      <c r="E52" s="81"/>
      <c r="F52" s="81"/>
      <c r="G52" s="81"/>
    </row>
    <row r="53" spans="1:7" ht="15">
      <c r="A53" s="46">
        <v>52</v>
      </c>
      <c r="B53" s="47">
        <v>6</v>
      </c>
      <c r="C53" s="47">
        <v>4</v>
      </c>
      <c r="D53" s="47">
        <v>0</v>
      </c>
      <c r="E53" s="81"/>
      <c r="F53" s="81"/>
      <c r="G53" s="81"/>
    </row>
    <row r="54" spans="1:7" ht="15">
      <c r="A54" s="46">
        <v>53</v>
      </c>
      <c r="B54" s="47">
        <v>7</v>
      </c>
      <c r="C54" s="47">
        <v>2</v>
      </c>
      <c r="D54" s="47">
        <v>0</v>
      </c>
      <c r="E54" s="81"/>
      <c r="F54" s="81"/>
      <c r="G54" s="81"/>
    </row>
    <row r="55" spans="1:7" ht="15">
      <c r="A55" s="46">
        <v>54</v>
      </c>
      <c r="B55" s="47">
        <v>7</v>
      </c>
      <c r="C55" s="47">
        <v>2</v>
      </c>
      <c r="D55" s="47">
        <v>1</v>
      </c>
      <c r="E55" s="81"/>
      <c r="F55" s="81"/>
      <c r="G55" s="81"/>
    </row>
    <row r="56" spans="1:7" ht="15">
      <c r="A56" s="46">
        <v>55</v>
      </c>
      <c r="B56" s="47">
        <v>0</v>
      </c>
      <c r="C56" s="47">
        <v>0</v>
      </c>
      <c r="D56" s="47">
        <v>0</v>
      </c>
      <c r="E56" s="81"/>
      <c r="F56" s="81"/>
      <c r="G56" s="81"/>
    </row>
    <row r="57" spans="1:7" ht="15">
      <c r="A57" s="46">
        <v>56</v>
      </c>
      <c r="B57" s="47">
        <v>6</v>
      </c>
      <c r="C57" s="47">
        <v>4</v>
      </c>
      <c r="D57" s="47">
        <v>2</v>
      </c>
      <c r="E57" s="81"/>
      <c r="F57" s="81"/>
      <c r="G57" s="81"/>
    </row>
    <row r="58" spans="1:7" ht="15">
      <c r="A58" s="46">
        <v>57</v>
      </c>
      <c r="B58" s="47">
        <v>7</v>
      </c>
      <c r="C58" s="47">
        <v>2</v>
      </c>
      <c r="D58" s="47">
        <v>2</v>
      </c>
      <c r="E58" s="81"/>
      <c r="F58" s="81"/>
      <c r="G58" s="81"/>
    </row>
    <row r="59" spans="1:7" ht="15">
      <c r="A59" s="46">
        <v>58</v>
      </c>
      <c r="B59" s="47">
        <v>7</v>
      </c>
      <c r="C59" s="47">
        <v>3</v>
      </c>
      <c r="D59" s="47">
        <v>0</v>
      </c>
      <c r="E59" s="81"/>
      <c r="F59" s="81"/>
      <c r="G59" s="81"/>
    </row>
    <row r="60" spans="1:7" ht="15">
      <c r="A60" s="46">
        <v>59</v>
      </c>
      <c r="B60" s="47">
        <v>7</v>
      </c>
      <c r="C60" s="47">
        <v>3</v>
      </c>
      <c r="D60" s="47">
        <v>1</v>
      </c>
      <c r="E60" s="81"/>
      <c r="F60" s="81"/>
      <c r="G60" s="81"/>
    </row>
    <row r="61" spans="1:7" ht="15">
      <c r="A61" s="46">
        <v>60</v>
      </c>
      <c r="B61" s="47">
        <v>0</v>
      </c>
      <c r="C61" s="47">
        <v>0</v>
      </c>
      <c r="D61" s="47">
        <v>0</v>
      </c>
      <c r="E61" s="81"/>
      <c r="F61" s="81"/>
      <c r="G61" s="81"/>
    </row>
    <row r="62" spans="1:7" ht="15">
      <c r="A62" s="46">
        <v>61</v>
      </c>
      <c r="B62" s="47">
        <v>6</v>
      </c>
      <c r="C62" s="47">
        <v>5</v>
      </c>
      <c r="D62" s="47">
        <v>0</v>
      </c>
      <c r="E62" s="81"/>
      <c r="F62" s="81"/>
      <c r="G62" s="81"/>
    </row>
    <row r="63" spans="1:7" ht="15">
      <c r="A63" s="46">
        <v>62</v>
      </c>
      <c r="B63" s="47">
        <v>7</v>
      </c>
      <c r="C63" s="47">
        <v>3</v>
      </c>
      <c r="D63" s="47">
        <v>2</v>
      </c>
      <c r="E63" s="81"/>
      <c r="F63" s="81"/>
      <c r="G63" s="81"/>
    </row>
    <row r="64" spans="1:7" ht="15">
      <c r="A64" s="46">
        <v>63</v>
      </c>
      <c r="B64" s="47">
        <v>0</v>
      </c>
      <c r="C64" s="47">
        <v>0</v>
      </c>
      <c r="D64" s="47">
        <v>0</v>
      </c>
      <c r="E64" s="81"/>
      <c r="F64" s="81"/>
      <c r="G64" s="81"/>
    </row>
    <row r="65" spans="1:7" ht="15">
      <c r="A65" s="46">
        <v>64</v>
      </c>
      <c r="B65" s="47">
        <v>8</v>
      </c>
      <c r="C65" s="47">
        <v>0</v>
      </c>
      <c r="D65" s="47">
        <v>0</v>
      </c>
      <c r="E65" s="81"/>
      <c r="F65" s="81"/>
      <c r="G65" s="81"/>
    </row>
    <row r="66" spans="1:7" ht="15">
      <c r="A66" s="46">
        <v>65</v>
      </c>
      <c r="B66" s="47">
        <v>8</v>
      </c>
      <c r="C66" s="47">
        <v>1</v>
      </c>
      <c r="D66" s="47">
        <v>0</v>
      </c>
      <c r="E66" s="81"/>
      <c r="F66" s="81"/>
      <c r="G66" s="81"/>
    </row>
    <row r="67" spans="1:7" ht="15">
      <c r="A67" s="46">
        <v>66</v>
      </c>
      <c r="B67" s="47">
        <v>8</v>
      </c>
      <c r="C67" s="47">
        <v>1</v>
      </c>
      <c r="D67" s="47">
        <v>1</v>
      </c>
      <c r="E67" s="81"/>
      <c r="F67" s="81"/>
      <c r="G67" s="81"/>
    </row>
    <row r="68" spans="1:7" ht="15">
      <c r="A68" s="46">
        <v>67</v>
      </c>
      <c r="B68" s="47">
        <v>7</v>
      </c>
      <c r="C68" s="47">
        <v>3</v>
      </c>
      <c r="D68" s="47">
        <v>3</v>
      </c>
      <c r="E68" s="81"/>
      <c r="F68" s="81"/>
      <c r="G68" s="81"/>
    </row>
    <row r="69" spans="1:7" ht="15">
      <c r="A69" s="46">
        <v>68</v>
      </c>
      <c r="B69" s="47">
        <v>8</v>
      </c>
      <c r="C69" s="47">
        <v>2</v>
      </c>
      <c r="D69" s="47">
        <v>0</v>
      </c>
      <c r="E69" s="81"/>
      <c r="F69" s="81"/>
      <c r="G69" s="81"/>
    </row>
    <row r="70" spans="1:7" ht="15">
      <c r="A70" s="46">
        <v>69</v>
      </c>
      <c r="B70" s="47">
        <v>8</v>
      </c>
      <c r="C70" s="47">
        <v>2</v>
      </c>
      <c r="D70" s="47">
        <v>1</v>
      </c>
      <c r="E70" s="81"/>
      <c r="F70" s="81"/>
      <c r="G70" s="81"/>
    </row>
    <row r="71" spans="1:7" ht="15">
      <c r="A71" s="46">
        <v>70</v>
      </c>
      <c r="B71" s="47">
        <v>6</v>
      </c>
      <c r="C71" s="47">
        <v>5</v>
      </c>
      <c r="D71" s="47">
        <v>3</v>
      </c>
      <c r="E71" s="81"/>
      <c r="F71" s="81"/>
      <c r="G71" s="81"/>
    </row>
    <row r="72" spans="1:7" ht="15">
      <c r="A72" s="46">
        <v>71</v>
      </c>
      <c r="B72" s="47">
        <v>0</v>
      </c>
      <c r="C72" s="47">
        <v>0</v>
      </c>
      <c r="D72" s="47">
        <v>0</v>
      </c>
      <c r="E72" s="81"/>
      <c r="F72" s="81"/>
      <c r="G72" s="81"/>
    </row>
    <row r="73" spans="1:7" ht="15">
      <c r="A73" s="46">
        <v>72</v>
      </c>
      <c r="B73" s="47">
        <v>8</v>
      </c>
      <c r="C73" s="47">
        <v>2</v>
      </c>
      <c r="D73" s="47">
        <v>2</v>
      </c>
      <c r="E73" s="81"/>
      <c r="F73" s="81"/>
      <c r="G73" s="81"/>
    </row>
    <row r="74" spans="1:7" ht="15">
      <c r="A74" s="46">
        <v>73</v>
      </c>
      <c r="B74" s="47">
        <v>8</v>
      </c>
      <c r="C74" s="47">
        <v>3</v>
      </c>
      <c r="D74" s="47">
        <v>0</v>
      </c>
      <c r="E74" s="81"/>
      <c r="F74" s="81"/>
      <c r="G74" s="81"/>
    </row>
    <row r="75" spans="1:7" ht="15">
      <c r="A75" s="46">
        <v>74</v>
      </c>
      <c r="B75" s="47">
        <v>8</v>
      </c>
      <c r="C75" s="47">
        <v>3</v>
      </c>
      <c r="D75" s="47">
        <v>1</v>
      </c>
      <c r="E75" s="81"/>
      <c r="F75" s="81"/>
      <c r="G75" s="81"/>
    </row>
    <row r="76" spans="1:7" ht="15">
      <c r="A76" s="46">
        <v>75</v>
      </c>
      <c r="B76" s="47">
        <v>7</v>
      </c>
      <c r="C76" s="47">
        <v>5</v>
      </c>
      <c r="D76" s="47">
        <v>1</v>
      </c>
      <c r="E76" s="81"/>
      <c r="F76" s="81"/>
      <c r="G76" s="81"/>
    </row>
    <row r="77" spans="1:7" ht="15">
      <c r="A77" s="46">
        <v>76</v>
      </c>
      <c r="B77" s="47">
        <v>6</v>
      </c>
      <c r="C77" s="47">
        <v>6</v>
      </c>
      <c r="D77" s="47">
        <v>2</v>
      </c>
      <c r="E77" s="81"/>
      <c r="F77" s="81"/>
      <c r="G77" s="81"/>
    </row>
    <row r="78" spans="1:7" ht="15">
      <c r="A78" s="46">
        <v>77</v>
      </c>
      <c r="B78" s="47">
        <v>8</v>
      </c>
      <c r="C78" s="47">
        <v>3</v>
      </c>
      <c r="D78" s="47">
        <v>2</v>
      </c>
      <c r="E78" s="81"/>
      <c r="F78" s="81"/>
      <c r="G78" s="81"/>
    </row>
    <row r="79" spans="1:7" ht="15">
      <c r="A79" s="46">
        <v>78</v>
      </c>
      <c r="B79" s="47">
        <v>7</v>
      </c>
      <c r="C79" s="47">
        <v>5</v>
      </c>
      <c r="D79" s="47">
        <v>2</v>
      </c>
      <c r="E79" s="81"/>
      <c r="F79" s="81"/>
      <c r="G79" s="81"/>
    </row>
    <row r="80" spans="1:7" ht="15">
      <c r="A80" s="46">
        <v>79</v>
      </c>
      <c r="B80" s="47">
        <v>0</v>
      </c>
      <c r="C80" s="47">
        <v>0</v>
      </c>
      <c r="D80" s="47">
        <v>0</v>
      </c>
      <c r="E80" s="81"/>
      <c r="F80" s="81"/>
      <c r="G80" s="81"/>
    </row>
    <row r="81" spans="1:7" ht="15">
      <c r="A81" s="46">
        <v>80</v>
      </c>
      <c r="B81" s="47">
        <v>8</v>
      </c>
      <c r="C81" s="47">
        <v>4</v>
      </c>
      <c r="D81" s="47">
        <v>0</v>
      </c>
      <c r="E81" s="81"/>
      <c r="F81" s="81"/>
      <c r="G81" s="81"/>
    </row>
    <row r="82" spans="1:7" ht="15">
      <c r="A82" s="46">
        <v>81</v>
      </c>
      <c r="B82" s="47">
        <v>9</v>
      </c>
      <c r="C82" s="47">
        <v>0</v>
      </c>
      <c r="D82" s="47">
        <v>0</v>
      </c>
      <c r="E82" s="81"/>
      <c r="F82" s="81"/>
      <c r="G82" s="81"/>
    </row>
    <row r="83" spans="1:7" ht="15">
      <c r="A83" s="46">
        <v>82</v>
      </c>
      <c r="B83" s="47">
        <v>9</v>
      </c>
      <c r="C83" s="47">
        <v>1</v>
      </c>
      <c r="D83" s="47">
        <v>0</v>
      </c>
      <c r="E83" s="81"/>
      <c r="F83" s="81"/>
      <c r="G83" s="81"/>
    </row>
    <row r="84" spans="1:7" ht="15">
      <c r="A84" s="46">
        <v>83</v>
      </c>
      <c r="B84" s="47">
        <v>9</v>
      </c>
      <c r="C84" s="47">
        <v>1</v>
      </c>
      <c r="D84" s="47">
        <v>1</v>
      </c>
      <c r="E84" s="81"/>
      <c r="F84" s="81"/>
      <c r="G84" s="81"/>
    </row>
    <row r="85" spans="1:7" ht="15">
      <c r="A85" s="46">
        <v>84</v>
      </c>
      <c r="B85" s="47">
        <v>8</v>
      </c>
      <c r="C85" s="47">
        <v>4</v>
      </c>
      <c r="D85" s="47">
        <v>2</v>
      </c>
      <c r="E85" s="81"/>
      <c r="F85" s="81"/>
      <c r="G85" s="81"/>
    </row>
    <row r="86" spans="1:7" ht="15">
      <c r="A86" s="46">
        <v>85</v>
      </c>
      <c r="B86" s="47">
        <v>9</v>
      </c>
      <c r="C86" s="47">
        <v>2</v>
      </c>
      <c r="D86" s="47">
        <v>0</v>
      </c>
      <c r="E86" s="81"/>
      <c r="F86" s="81"/>
      <c r="G86" s="81"/>
    </row>
    <row r="87" spans="1:7" ht="15">
      <c r="A87" s="46">
        <v>86</v>
      </c>
      <c r="B87" s="47">
        <v>9</v>
      </c>
      <c r="C87" s="47">
        <v>2</v>
      </c>
      <c r="D87" s="47">
        <v>1</v>
      </c>
      <c r="E87" s="81"/>
      <c r="F87" s="81"/>
      <c r="G87" s="81"/>
    </row>
    <row r="88" spans="1:7" ht="15">
      <c r="A88" s="46">
        <v>87</v>
      </c>
      <c r="B88" s="47">
        <v>0</v>
      </c>
      <c r="C88" s="47">
        <v>0</v>
      </c>
      <c r="D88" s="47">
        <v>0</v>
      </c>
      <c r="E88" s="81"/>
      <c r="F88" s="81"/>
      <c r="G88" s="81"/>
    </row>
    <row r="89" spans="1:7" ht="15">
      <c r="A89" s="46">
        <v>88</v>
      </c>
      <c r="B89" s="47">
        <v>6</v>
      </c>
      <c r="C89" s="47">
        <v>6</v>
      </c>
      <c r="D89" s="47">
        <v>4</v>
      </c>
      <c r="E89" s="81"/>
      <c r="F89" s="81"/>
      <c r="G89" s="81"/>
    </row>
    <row r="90" spans="1:7" ht="15">
      <c r="A90" s="46">
        <v>89</v>
      </c>
      <c r="B90" s="47">
        <v>9</v>
      </c>
      <c r="C90" s="47">
        <v>2</v>
      </c>
      <c r="D90" s="47">
        <v>2</v>
      </c>
      <c r="E90" s="81"/>
      <c r="F90" s="81"/>
      <c r="G90" s="81"/>
    </row>
    <row r="91" spans="1:7" ht="15">
      <c r="A91" s="46">
        <v>90</v>
      </c>
      <c r="B91" s="47">
        <v>9</v>
      </c>
      <c r="C91" s="47">
        <v>3</v>
      </c>
      <c r="D91" s="47">
        <v>0</v>
      </c>
      <c r="E91" s="81"/>
      <c r="F91" s="81"/>
      <c r="G91" s="81"/>
    </row>
    <row r="92" spans="1:7" ht="15">
      <c r="A92" s="46">
        <v>91</v>
      </c>
      <c r="B92" s="47">
        <v>9</v>
      </c>
      <c r="C92" s="47">
        <v>3</v>
      </c>
      <c r="D92" s="47">
        <v>1</v>
      </c>
      <c r="E92" s="81"/>
      <c r="F92" s="81"/>
      <c r="G92" s="81"/>
    </row>
    <row r="93" spans="1:7" ht="15">
      <c r="A93" s="46">
        <v>92</v>
      </c>
      <c r="B93" s="47">
        <v>0</v>
      </c>
      <c r="C93" s="47">
        <v>0</v>
      </c>
      <c r="D93" s="47">
        <v>0</v>
      </c>
      <c r="E93" s="81"/>
      <c r="F93" s="81"/>
      <c r="G93" s="81"/>
    </row>
    <row r="94" spans="1:7" ht="15">
      <c r="A94" s="46">
        <v>93</v>
      </c>
      <c r="B94" s="47">
        <v>8</v>
      </c>
      <c r="C94" s="47">
        <v>5</v>
      </c>
      <c r="D94" s="47">
        <v>2</v>
      </c>
      <c r="E94" s="81"/>
      <c r="F94" s="81"/>
      <c r="G94" s="81"/>
    </row>
    <row r="95" spans="1:7" ht="15">
      <c r="A95" s="46">
        <v>94</v>
      </c>
      <c r="B95" s="47">
        <v>9</v>
      </c>
      <c r="C95" s="47">
        <v>3</v>
      </c>
      <c r="D95" s="47">
        <v>2</v>
      </c>
      <c r="E95" s="81"/>
      <c r="F95" s="81"/>
      <c r="G95" s="81"/>
    </row>
    <row r="96" spans="1:7" ht="15">
      <c r="A96" s="46">
        <v>95</v>
      </c>
      <c r="B96" s="47">
        <v>0</v>
      </c>
      <c r="C96" s="47">
        <v>0</v>
      </c>
      <c r="D96" s="47">
        <v>0</v>
      </c>
      <c r="E96" s="81"/>
      <c r="F96" s="81"/>
      <c r="G96" s="81"/>
    </row>
    <row r="97" spans="1:7" ht="15">
      <c r="A97" s="46">
        <v>96</v>
      </c>
      <c r="B97" s="47">
        <v>8</v>
      </c>
      <c r="C97" s="47">
        <v>4</v>
      </c>
      <c r="D97" s="47">
        <v>4</v>
      </c>
      <c r="E97" s="81"/>
      <c r="F97" s="81"/>
      <c r="G97" s="81"/>
    </row>
    <row r="98" spans="1:7" ht="15">
      <c r="A98" s="46">
        <v>97</v>
      </c>
      <c r="B98" s="47">
        <v>9</v>
      </c>
      <c r="C98" s="47">
        <v>4</v>
      </c>
      <c r="D98" s="47">
        <v>0</v>
      </c>
      <c r="E98" s="81"/>
      <c r="F98" s="81"/>
      <c r="G98" s="81"/>
    </row>
    <row r="99" spans="1:7" ht="15">
      <c r="A99" s="46">
        <v>98</v>
      </c>
      <c r="B99" s="47">
        <v>9</v>
      </c>
      <c r="C99" s="47">
        <v>4</v>
      </c>
      <c r="D99" s="47">
        <v>1</v>
      </c>
      <c r="E99" s="81"/>
      <c r="F99" s="81"/>
      <c r="G99" s="81"/>
    </row>
    <row r="100" spans="1:7" ht="15">
      <c r="A100" s="46">
        <v>99</v>
      </c>
      <c r="B100" s="47">
        <v>9</v>
      </c>
      <c r="C100" s="47">
        <v>3</v>
      </c>
      <c r="D100" s="47">
        <v>3</v>
      </c>
      <c r="E100" s="81"/>
      <c r="F100" s="81"/>
      <c r="G100" s="81"/>
    </row>
    <row r="101" spans="1:7" ht="15">
      <c r="A101" s="46">
        <v>100</v>
      </c>
      <c r="B101" s="47">
        <v>10</v>
      </c>
      <c r="C101" s="47">
        <v>0</v>
      </c>
      <c r="D101" s="47">
        <v>0</v>
      </c>
      <c r="E101" s="81"/>
      <c r="F101" s="81"/>
      <c r="G101" s="81"/>
    </row>
    <row r="102" spans="1:7" ht="15">
      <c r="A102" s="46">
        <v>101</v>
      </c>
      <c r="B102" s="47">
        <v>10</v>
      </c>
      <c r="C102" s="47">
        <v>1</v>
      </c>
      <c r="D102" s="47">
        <v>0</v>
      </c>
      <c r="E102" s="81"/>
      <c r="F102" s="81"/>
      <c r="G102" s="81"/>
    </row>
    <row r="103" spans="1:7" ht="15">
      <c r="A103" s="46">
        <v>102</v>
      </c>
      <c r="B103" s="47">
        <v>10</v>
      </c>
      <c r="C103" s="47">
        <v>1</v>
      </c>
      <c r="D103" s="47">
        <v>1</v>
      </c>
      <c r="E103" s="81"/>
      <c r="F103" s="81"/>
      <c r="G103" s="81"/>
    </row>
    <row r="104" spans="1:7" ht="15">
      <c r="A104" s="46">
        <v>103</v>
      </c>
      <c r="B104" s="47">
        <v>0</v>
      </c>
      <c r="C104" s="47">
        <v>0</v>
      </c>
      <c r="D104" s="47">
        <v>0</v>
      </c>
      <c r="E104" s="81"/>
      <c r="F104" s="81"/>
      <c r="G104" s="81"/>
    </row>
    <row r="105" spans="1:7" ht="15">
      <c r="A105" s="46">
        <v>104</v>
      </c>
      <c r="B105" s="47">
        <v>10</v>
      </c>
      <c r="C105" s="47">
        <v>2</v>
      </c>
      <c r="D105" s="47">
        <v>0</v>
      </c>
      <c r="E105" s="81"/>
      <c r="F105" s="81"/>
      <c r="G105" s="81"/>
    </row>
    <row r="106" spans="1:7" ht="15">
      <c r="A106" s="46">
        <v>105</v>
      </c>
      <c r="B106" s="47">
        <v>10</v>
      </c>
      <c r="C106" s="47">
        <v>2</v>
      </c>
      <c r="D106" s="47">
        <v>1</v>
      </c>
      <c r="E106" s="81"/>
      <c r="F106" s="81"/>
      <c r="G106" s="81"/>
    </row>
    <row r="107" spans="1:7" ht="15">
      <c r="A107" s="46">
        <v>106</v>
      </c>
      <c r="B107" s="47">
        <v>9</v>
      </c>
      <c r="C107" s="47">
        <v>5</v>
      </c>
      <c r="D107" s="47">
        <v>0</v>
      </c>
      <c r="E107" s="81"/>
      <c r="F107" s="81"/>
      <c r="G107" s="81"/>
    </row>
    <row r="108" spans="1:7" ht="15">
      <c r="A108" s="46">
        <v>107</v>
      </c>
      <c r="B108" s="47">
        <v>9</v>
      </c>
      <c r="C108" s="47">
        <v>5</v>
      </c>
      <c r="D108" s="47">
        <v>1</v>
      </c>
      <c r="E108" s="81"/>
      <c r="F108" s="81"/>
      <c r="G108" s="81"/>
    </row>
    <row r="109" spans="1:7" ht="15">
      <c r="A109" s="46">
        <v>108</v>
      </c>
      <c r="B109" s="47">
        <v>10</v>
      </c>
      <c r="C109" s="47">
        <v>2</v>
      </c>
      <c r="D109" s="47">
        <v>2</v>
      </c>
      <c r="E109" s="81"/>
      <c r="F109" s="81"/>
      <c r="G109" s="81"/>
    </row>
    <row r="110" spans="1:7" ht="15">
      <c r="A110" s="46">
        <v>109</v>
      </c>
      <c r="B110" s="47">
        <v>10</v>
      </c>
      <c r="C110" s="47">
        <v>3</v>
      </c>
      <c r="D110" s="47">
        <v>0</v>
      </c>
      <c r="E110" s="81"/>
      <c r="F110" s="81"/>
      <c r="G110" s="81"/>
    </row>
    <row r="111" spans="1:7" ht="15">
      <c r="A111" s="46">
        <v>110</v>
      </c>
      <c r="B111" s="47">
        <v>10</v>
      </c>
      <c r="C111" s="47">
        <v>3</v>
      </c>
      <c r="D111" s="47">
        <v>1</v>
      </c>
      <c r="E111" s="81"/>
      <c r="F111" s="81"/>
      <c r="G111" s="81"/>
    </row>
    <row r="112" spans="1:7" ht="15">
      <c r="A112" s="46">
        <v>111</v>
      </c>
      <c r="B112" s="47">
        <v>0</v>
      </c>
      <c r="C112" s="47">
        <v>0</v>
      </c>
      <c r="D112" s="47">
        <v>0</v>
      </c>
      <c r="E112" s="81"/>
      <c r="F112" s="81"/>
      <c r="G112" s="81"/>
    </row>
    <row r="113" spans="1:7" ht="15">
      <c r="A113" s="46">
        <v>112</v>
      </c>
      <c r="B113" s="47">
        <v>0</v>
      </c>
      <c r="C113" s="47">
        <v>0</v>
      </c>
      <c r="D113" s="47">
        <v>0</v>
      </c>
      <c r="E113" s="81"/>
      <c r="F113" s="81"/>
      <c r="G113" s="81"/>
    </row>
    <row r="114" spans="1:7" ht="15">
      <c r="A114" s="46">
        <v>113</v>
      </c>
      <c r="B114" s="47">
        <v>10</v>
      </c>
      <c r="C114" s="47">
        <v>3</v>
      </c>
      <c r="D114" s="47">
        <v>2</v>
      </c>
      <c r="E114" s="81"/>
      <c r="F114" s="81"/>
      <c r="G114" s="81"/>
    </row>
    <row r="115" spans="1:7" ht="15">
      <c r="A115" s="46">
        <v>114</v>
      </c>
      <c r="B115" s="47">
        <v>8</v>
      </c>
      <c r="C115" s="47">
        <v>7</v>
      </c>
      <c r="D115" s="47">
        <v>1</v>
      </c>
      <c r="E115" s="81"/>
      <c r="F115" s="81"/>
      <c r="G115" s="81"/>
    </row>
    <row r="116" spans="1:7" ht="15">
      <c r="A116" s="46">
        <v>115</v>
      </c>
      <c r="B116" s="47">
        <v>9</v>
      </c>
      <c r="C116" s="47">
        <v>5</v>
      </c>
      <c r="D116" s="47">
        <v>3</v>
      </c>
      <c r="E116" s="81"/>
      <c r="F116" s="81"/>
      <c r="G116" s="81"/>
    </row>
    <row r="117" spans="1:7" ht="15">
      <c r="A117" s="46">
        <v>116</v>
      </c>
      <c r="B117" s="47">
        <v>10</v>
      </c>
      <c r="C117" s="47">
        <v>4</v>
      </c>
      <c r="D117" s="47">
        <v>0</v>
      </c>
      <c r="E117" s="81"/>
      <c r="F117" s="81"/>
      <c r="G117" s="81"/>
    </row>
    <row r="118" spans="1:7" ht="15">
      <c r="A118" s="46">
        <v>117</v>
      </c>
      <c r="B118" s="47">
        <v>10</v>
      </c>
      <c r="C118" s="47">
        <v>4</v>
      </c>
      <c r="D118" s="47">
        <v>1</v>
      </c>
      <c r="E118" s="81"/>
      <c r="F118" s="81"/>
      <c r="G118" s="81"/>
    </row>
    <row r="119" spans="1:7" ht="15">
      <c r="A119" s="46">
        <v>118</v>
      </c>
      <c r="B119" s="47">
        <v>10</v>
      </c>
      <c r="C119" s="47">
        <v>3</v>
      </c>
      <c r="D119" s="47">
        <v>3</v>
      </c>
      <c r="E119" s="81"/>
      <c r="F119" s="81"/>
      <c r="G119" s="81"/>
    </row>
    <row r="120" spans="1:7" ht="15">
      <c r="A120" s="46">
        <v>119</v>
      </c>
      <c r="B120" s="47">
        <v>0</v>
      </c>
      <c r="C120" s="47">
        <v>0</v>
      </c>
      <c r="D120" s="47">
        <v>0</v>
      </c>
      <c r="E120" s="81"/>
      <c r="F120" s="81"/>
      <c r="G120" s="81"/>
    </row>
    <row r="121" spans="1:7" ht="15">
      <c r="A121" s="46">
        <v>120</v>
      </c>
      <c r="B121" s="47">
        <v>10</v>
      </c>
      <c r="C121" s="47">
        <v>4</v>
      </c>
      <c r="D121" s="47">
        <v>2</v>
      </c>
      <c r="E121" s="81"/>
      <c r="F121" s="81"/>
      <c r="G121" s="81"/>
    </row>
    <row r="122" spans="1:7" ht="15">
      <c r="A122" s="46">
        <v>121</v>
      </c>
      <c r="B122" s="47">
        <v>11</v>
      </c>
      <c r="C122" s="47">
        <v>0</v>
      </c>
      <c r="D122" s="47">
        <v>0</v>
      </c>
      <c r="E122" s="81"/>
      <c r="F122" s="81"/>
      <c r="G122" s="81"/>
    </row>
    <row r="123" spans="1:7" ht="15">
      <c r="A123" s="46">
        <v>122</v>
      </c>
      <c r="B123" s="47">
        <v>11</v>
      </c>
      <c r="C123" s="47">
        <v>1</v>
      </c>
      <c r="D123" s="47">
        <v>0</v>
      </c>
      <c r="E123" s="81"/>
      <c r="F123" s="81"/>
      <c r="G123" s="81"/>
    </row>
    <row r="124" spans="1:7" ht="15">
      <c r="A124" s="46">
        <v>123</v>
      </c>
      <c r="B124" s="47">
        <v>11</v>
      </c>
      <c r="C124" s="47">
        <v>1</v>
      </c>
      <c r="D124" s="47">
        <v>1</v>
      </c>
      <c r="E124" s="81"/>
      <c r="F124" s="81"/>
      <c r="G124" s="81"/>
    </row>
    <row r="125" spans="1:7" ht="15">
      <c r="A125" s="46">
        <v>124</v>
      </c>
      <c r="B125" s="47">
        <v>0</v>
      </c>
      <c r="C125" s="47">
        <v>0</v>
      </c>
      <c r="D125" s="47">
        <v>0</v>
      </c>
      <c r="E125" s="81"/>
      <c r="F125" s="81"/>
      <c r="G125" s="81"/>
    </row>
    <row r="126" spans="1:7" ht="15">
      <c r="A126" s="46">
        <v>125</v>
      </c>
      <c r="B126" s="47">
        <v>11</v>
      </c>
      <c r="C126" s="47">
        <v>2</v>
      </c>
      <c r="D126" s="47">
        <v>0</v>
      </c>
      <c r="E126" s="81"/>
      <c r="F126" s="81"/>
      <c r="G126" s="81"/>
    </row>
    <row r="127" spans="1:7" ht="15">
      <c r="A127" s="46">
        <v>126</v>
      </c>
      <c r="B127" s="47">
        <v>11</v>
      </c>
      <c r="C127" s="47">
        <v>2</v>
      </c>
      <c r="D127" s="47">
        <v>1</v>
      </c>
      <c r="E127" s="81"/>
      <c r="F127" s="81"/>
      <c r="G127" s="81"/>
    </row>
    <row r="128" spans="1:7" ht="15">
      <c r="A128" s="46">
        <v>127</v>
      </c>
      <c r="B128" s="47">
        <v>0</v>
      </c>
      <c r="C128" s="47">
        <v>0</v>
      </c>
      <c r="D128" s="47">
        <v>0</v>
      </c>
      <c r="E128" s="81"/>
      <c r="F128" s="81"/>
      <c r="G128" s="81"/>
    </row>
    <row r="129" spans="1:7" ht="15">
      <c r="A129" s="46">
        <v>128</v>
      </c>
      <c r="B129" s="47">
        <v>8</v>
      </c>
      <c r="C129" s="47">
        <v>8</v>
      </c>
      <c r="D129" s="47">
        <v>0</v>
      </c>
      <c r="E129" s="81"/>
      <c r="F129" s="81"/>
      <c r="G129" s="81"/>
    </row>
    <row r="130" spans="1:7" ht="15">
      <c r="A130" s="46">
        <v>129</v>
      </c>
      <c r="B130" s="47">
        <v>11</v>
      </c>
      <c r="C130" s="47">
        <v>2</v>
      </c>
      <c r="D130" s="47">
        <v>2</v>
      </c>
      <c r="E130" s="81"/>
      <c r="F130" s="81"/>
      <c r="G130" s="81"/>
    </row>
    <row r="131" spans="1:7" ht="15">
      <c r="A131" s="46">
        <v>130</v>
      </c>
      <c r="B131" s="47">
        <v>11</v>
      </c>
      <c r="C131" s="47">
        <v>3</v>
      </c>
      <c r="D131" s="47">
        <v>0</v>
      </c>
      <c r="E131" s="81"/>
      <c r="F131" s="81"/>
      <c r="G131" s="81"/>
    </row>
    <row r="132" spans="1:7" ht="15">
      <c r="A132" s="46">
        <v>131</v>
      </c>
      <c r="B132" s="47">
        <v>11</v>
      </c>
      <c r="C132" s="47">
        <v>3</v>
      </c>
      <c r="D132" s="47">
        <v>1</v>
      </c>
      <c r="E132" s="81"/>
      <c r="F132" s="81"/>
      <c r="G132" s="81"/>
    </row>
    <row r="133" spans="1:7" ht="15">
      <c r="A133" s="46">
        <v>132</v>
      </c>
      <c r="B133" s="47">
        <v>10</v>
      </c>
      <c r="C133" s="47">
        <v>4</v>
      </c>
      <c r="D133" s="47">
        <v>4</v>
      </c>
      <c r="E133" s="81"/>
      <c r="F133" s="81"/>
      <c r="G133" s="81"/>
    </row>
    <row r="134" spans="1:7" ht="15">
      <c r="A134" s="46">
        <v>133</v>
      </c>
      <c r="B134" s="47">
        <v>9</v>
      </c>
      <c r="C134" s="47">
        <v>6</v>
      </c>
      <c r="D134" s="47">
        <v>4</v>
      </c>
      <c r="E134" s="81"/>
      <c r="F134" s="81"/>
      <c r="G134" s="81"/>
    </row>
    <row r="135" spans="1:7" ht="15">
      <c r="A135" s="46">
        <v>134</v>
      </c>
      <c r="B135" s="47">
        <v>11</v>
      </c>
      <c r="C135" s="47">
        <v>3</v>
      </c>
      <c r="D135" s="47">
        <v>2</v>
      </c>
      <c r="E135" s="81"/>
      <c r="F135" s="81"/>
      <c r="G135" s="81"/>
    </row>
    <row r="136" spans="1:7" ht="15">
      <c r="A136" s="46">
        <v>135</v>
      </c>
      <c r="B136" s="47">
        <v>0</v>
      </c>
      <c r="C136" s="47">
        <v>0</v>
      </c>
      <c r="D136" s="47">
        <v>0</v>
      </c>
      <c r="E136" s="81"/>
      <c r="F136" s="81"/>
      <c r="G136" s="81"/>
    </row>
    <row r="137" spans="1:7" ht="15">
      <c r="A137" s="46">
        <v>136</v>
      </c>
      <c r="B137" s="47">
        <v>10</v>
      </c>
      <c r="C137" s="47">
        <v>6</v>
      </c>
      <c r="D137" s="47">
        <v>0</v>
      </c>
      <c r="E137" s="81"/>
      <c r="F137" s="81"/>
      <c r="G137" s="81"/>
    </row>
    <row r="138" spans="1:7" ht="15">
      <c r="A138" s="46">
        <v>137</v>
      </c>
      <c r="B138" s="47">
        <v>11</v>
      </c>
      <c r="C138" s="47">
        <v>4</v>
      </c>
      <c r="D138" s="47">
        <v>0</v>
      </c>
      <c r="E138" s="81"/>
      <c r="F138" s="81"/>
      <c r="G138" s="81"/>
    </row>
    <row r="139" spans="1:7" ht="15">
      <c r="A139" s="46">
        <v>138</v>
      </c>
      <c r="B139" s="47">
        <v>11</v>
      </c>
      <c r="C139" s="47">
        <v>4</v>
      </c>
      <c r="D139" s="47">
        <v>1</v>
      </c>
      <c r="E139" s="81"/>
      <c r="F139" s="81"/>
      <c r="G139" s="81"/>
    </row>
    <row r="140" spans="1:7" ht="15">
      <c r="A140" s="46">
        <v>139</v>
      </c>
      <c r="B140" s="47">
        <v>11</v>
      </c>
      <c r="C140" s="47">
        <v>3</v>
      </c>
      <c r="D140" s="47">
        <v>3</v>
      </c>
      <c r="E140" s="81"/>
      <c r="F140" s="81"/>
      <c r="G140" s="81"/>
    </row>
    <row r="141" spans="1:7" ht="15">
      <c r="A141" s="46">
        <v>140</v>
      </c>
      <c r="B141" s="47">
        <v>10</v>
      </c>
      <c r="C141" s="47">
        <v>6</v>
      </c>
      <c r="D141" s="47">
        <v>2</v>
      </c>
      <c r="E141" s="81"/>
      <c r="F141" s="81"/>
      <c r="G141" s="81"/>
    </row>
    <row r="142" spans="1:7" ht="15">
      <c r="A142" s="46">
        <v>141</v>
      </c>
      <c r="B142" s="47">
        <v>11</v>
      </c>
      <c r="C142" s="47">
        <v>4</v>
      </c>
      <c r="D142" s="47">
        <v>2</v>
      </c>
      <c r="E142" s="81"/>
      <c r="F142" s="81"/>
      <c r="G142" s="81"/>
    </row>
    <row r="143" spans="1:7" ht="15">
      <c r="A143" s="46">
        <v>142</v>
      </c>
      <c r="B143" s="47">
        <v>9</v>
      </c>
      <c r="C143" s="47">
        <v>6</v>
      </c>
      <c r="D143" s="47">
        <v>5</v>
      </c>
      <c r="E143" s="81"/>
      <c r="F143" s="81"/>
      <c r="G143" s="81"/>
    </row>
    <row r="144" spans="1:7" ht="15">
      <c r="A144" s="46">
        <v>143</v>
      </c>
      <c r="B144" s="47">
        <v>0</v>
      </c>
      <c r="C144" s="47">
        <v>0</v>
      </c>
      <c r="D144" s="47">
        <v>0</v>
      </c>
      <c r="E144" s="81"/>
      <c r="F144" s="81"/>
      <c r="G144" s="81"/>
    </row>
    <row r="145" spans="1:7" ht="15">
      <c r="A145" s="46">
        <v>144</v>
      </c>
      <c r="B145" s="47">
        <v>12</v>
      </c>
      <c r="C145" s="47">
        <v>0</v>
      </c>
      <c r="D145" s="47">
        <v>0</v>
      </c>
      <c r="E145" s="81"/>
      <c r="F145" s="81"/>
      <c r="G145" s="81"/>
    </row>
    <row r="146" spans="1:7" ht="15">
      <c r="A146" s="46">
        <v>145</v>
      </c>
      <c r="B146" s="47">
        <v>12</v>
      </c>
      <c r="C146" s="47">
        <v>1</v>
      </c>
      <c r="D146" s="47">
        <v>0</v>
      </c>
      <c r="E146" s="81"/>
      <c r="F146" s="81"/>
      <c r="G146" s="81"/>
    </row>
    <row r="147" spans="1:7" ht="15">
      <c r="A147" s="46">
        <v>146</v>
      </c>
      <c r="B147" s="47">
        <v>12</v>
      </c>
      <c r="C147" s="47">
        <v>1</v>
      </c>
      <c r="D147" s="47">
        <v>1</v>
      </c>
      <c r="E147" s="81"/>
      <c r="F147" s="81"/>
      <c r="G147" s="81"/>
    </row>
    <row r="148" spans="1:7" ht="15">
      <c r="A148" s="46">
        <v>147</v>
      </c>
      <c r="B148" s="47">
        <v>11</v>
      </c>
      <c r="C148" s="47">
        <v>5</v>
      </c>
      <c r="D148" s="47">
        <v>1</v>
      </c>
      <c r="E148" s="81"/>
      <c r="F148" s="81"/>
      <c r="G148" s="81"/>
    </row>
    <row r="149" spans="1:7" ht="15">
      <c r="A149" s="46">
        <v>148</v>
      </c>
      <c r="B149" s="47">
        <v>12</v>
      </c>
      <c r="C149" s="47">
        <v>2</v>
      </c>
      <c r="D149" s="47">
        <v>0</v>
      </c>
      <c r="E149" s="81"/>
      <c r="F149" s="81"/>
      <c r="G149" s="81"/>
    </row>
    <row r="150" spans="1:7" ht="15">
      <c r="A150" s="46">
        <v>149</v>
      </c>
      <c r="B150" s="47">
        <v>12</v>
      </c>
      <c r="C150" s="47">
        <v>2</v>
      </c>
      <c r="D150" s="47">
        <v>1</v>
      </c>
      <c r="E150" s="81"/>
      <c r="F150" s="81"/>
      <c r="G150" s="81"/>
    </row>
    <row r="151" spans="1:7" ht="15">
      <c r="A151" s="46">
        <v>150</v>
      </c>
      <c r="B151" s="47">
        <v>11</v>
      </c>
      <c r="C151" s="47">
        <v>5</v>
      </c>
      <c r="D151" s="47">
        <v>2</v>
      </c>
      <c r="E151" s="81"/>
      <c r="F151" s="81"/>
      <c r="G151" s="81"/>
    </row>
    <row r="152" spans="1:7" ht="15">
      <c r="A152" s="46">
        <v>151</v>
      </c>
      <c r="B152" s="47">
        <v>0</v>
      </c>
      <c r="C152" s="47">
        <v>0</v>
      </c>
      <c r="D152" s="47">
        <v>0</v>
      </c>
      <c r="E152" s="81"/>
      <c r="F152" s="81"/>
      <c r="G152" s="81"/>
    </row>
    <row r="153" spans="1:7" ht="15">
      <c r="A153" s="46">
        <v>152</v>
      </c>
      <c r="B153" s="47">
        <v>12</v>
      </c>
      <c r="C153" s="47">
        <v>2</v>
      </c>
      <c r="D153" s="47">
        <v>2</v>
      </c>
      <c r="E153" s="81"/>
      <c r="F153" s="81"/>
      <c r="G153" s="81"/>
    </row>
    <row r="154" spans="1:7" ht="15">
      <c r="A154" s="46">
        <v>153</v>
      </c>
      <c r="B154" s="47">
        <v>12</v>
      </c>
      <c r="C154" s="47">
        <v>3</v>
      </c>
      <c r="D154" s="47">
        <v>0</v>
      </c>
      <c r="E154" s="81"/>
      <c r="F154" s="81"/>
      <c r="G154" s="81"/>
    </row>
    <row r="155" spans="1:7" ht="15">
      <c r="A155" s="46">
        <v>154</v>
      </c>
      <c r="B155" s="47">
        <v>12</v>
      </c>
      <c r="C155" s="47">
        <v>3</v>
      </c>
      <c r="D155" s="47">
        <v>1</v>
      </c>
      <c r="E155" s="81"/>
      <c r="F155" s="81"/>
      <c r="G155" s="81"/>
    </row>
    <row r="156" spans="1:7" ht="15">
      <c r="A156" s="46">
        <v>155</v>
      </c>
      <c r="B156" s="47">
        <v>11</v>
      </c>
      <c r="C156" s="47">
        <v>5</v>
      </c>
      <c r="D156" s="47">
        <v>3</v>
      </c>
      <c r="E156" s="81"/>
      <c r="F156" s="81"/>
      <c r="G156" s="81"/>
    </row>
    <row r="157" spans="1:7" ht="15">
      <c r="A157" s="46">
        <v>156</v>
      </c>
      <c r="B157" s="47">
        <v>0</v>
      </c>
      <c r="C157" s="47">
        <v>0</v>
      </c>
      <c r="D157" s="47">
        <v>0</v>
      </c>
      <c r="E157" s="81"/>
      <c r="F157" s="81"/>
      <c r="G157" s="81"/>
    </row>
    <row r="158" spans="1:7" ht="15">
      <c r="A158" s="46">
        <v>157</v>
      </c>
      <c r="B158" s="47">
        <v>12</v>
      </c>
      <c r="C158" s="47">
        <v>3</v>
      </c>
      <c r="D158" s="47">
        <v>2</v>
      </c>
      <c r="E158" s="81"/>
      <c r="F158" s="81"/>
      <c r="G158" s="81"/>
    </row>
    <row r="159" spans="1:7" ht="15">
      <c r="A159" s="46">
        <v>158</v>
      </c>
      <c r="B159" s="47">
        <v>11</v>
      </c>
      <c r="C159" s="47">
        <v>6</v>
      </c>
      <c r="D159" s="47">
        <v>1</v>
      </c>
      <c r="E159" s="81"/>
      <c r="F159" s="81"/>
      <c r="G159" s="81"/>
    </row>
    <row r="160" spans="1:7" ht="15">
      <c r="A160" s="46">
        <v>159</v>
      </c>
      <c r="B160" s="47">
        <v>0</v>
      </c>
      <c r="C160" s="47">
        <v>0</v>
      </c>
      <c r="D160" s="47">
        <v>0</v>
      </c>
      <c r="E160" s="81"/>
      <c r="F160" s="81"/>
      <c r="G160" s="81"/>
    </row>
    <row r="161" spans="1:7" ht="15">
      <c r="A161" s="46">
        <v>160</v>
      </c>
      <c r="B161" s="47">
        <v>12</v>
      </c>
      <c r="C161" s="47">
        <v>4</v>
      </c>
      <c r="D161" s="47">
        <v>0</v>
      </c>
      <c r="E161" s="81"/>
      <c r="F161" s="81"/>
      <c r="G161" s="81"/>
    </row>
    <row r="162" spans="1:7" ht="15">
      <c r="A162" s="46">
        <v>161</v>
      </c>
      <c r="B162" s="47">
        <v>12</v>
      </c>
      <c r="C162" s="47">
        <v>4</v>
      </c>
      <c r="D162" s="47">
        <v>1</v>
      </c>
      <c r="E162" s="81"/>
      <c r="F162" s="81"/>
      <c r="G162" s="81"/>
    </row>
    <row r="163" spans="1:7" ht="15">
      <c r="A163" s="46">
        <v>162</v>
      </c>
      <c r="B163" s="47">
        <v>12</v>
      </c>
      <c r="C163" s="47">
        <v>3</v>
      </c>
      <c r="D163" s="47">
        <v>3</v>
      </c>
      <c r="E163" s="81"/>
      <c r="F163" s="81"/>
      <c r="G163" s="81"/>
    </row>
    <row r="164" spans="1:7" ht="15">
      <c r="A164" s="46">
        <v>163</v>
      </c>
      <c r="B164" s="47">
        <v>9</v>
      </c>
      <c r="C164" s="47">
        <v>9</v>
      </c>
      <c r="D164" s="47">
        <v>1</v>
      </c>
      <c r="E164" s="81"/>
      <c r="F164" s="81"/>
      <c r="G164" s="81"/>
    </row>
    <row r="165" spans="1:7" ht="15">
      <c r="A165" s="46">
        <v>164</v>
      </c>
      <c r="B165" s="47">
        <v>12</v>
      </c>
      <c r="C165" s="47">
        <v>4</v>
      </c>
      <c r="D165" s="47">
        <v>2</v>
      </c>
      <c r="E165" s="81"/>
      <c r="F165" s="81"/>
      <c r="G165" s="81"/>
    </row>
    <row r="166" spans="1:7" ht="15">
      <c r="A166" s="46">
        <v>165</v>
      </c>
      <c r="B166" s="47">
        <v>10</v>
      </c>
      <c r="C166" s="47">
        <v>8</v>
      </c>
      <c r="D166" s="47">
        <v>1</v>
      </c>
      <c r="E166" s="81"/>
      <c r="F166" s="81"/>
      <c r="G166" s="81"/>
    </row>
    <row r="167" spans="1:7" ht="15">
      <c r="A167" s="46">
        <v>166</v>
      </c>
      <c r="B167" s="47">
        <v>11</v>
      </c>
      <c r="C167" s="47">
        <v>6</v>
      </c>
      <c r="D167" s="47">
        <v>3</v>
      </c>
      <c r="E167" s="81"/>
      <c r="F167" s="81"/>
      <c r="G167" s="81"/>
    </row>
    <row r="168" spans="1:7" ht="15">
      <c r="A168" s="46">
        <v>167</v>
      </c>
      <c r="B168" s="47">
        <v>0</v>
      </c>
      <c r="C168" s="47">
        <v>0</v>
      </c>
      <c r="D168" s="47">
        <v>0</v>
      </c>
      <c r="E168" s="81"/>
      <c r="F168" s="81"/>
      <c r="G168" s="81"/>
    </row>
    <row r="169" spans="1:7" ht="15">
      <c r="A169" s="46">
        <v>168</v>
      </c>
      <c r="B169" s="47">
        <v>10</v>
      </c>
      <c r="C169" s="47">
        <v>8</v>
      </c>
      <c r="D169" s="47">
        <v>2</v>
      </c>
      <c r="E169" s="81"/>
      <c r="F169" s="81"/>
      <c r="G169" s="81"/>
    </row>
    <row r="170" spans="1:7" ht="15">
      <c r="A170" s="46">
        <v>169</v>
      </c>
      <c r="B170" s="47">
        <v>13</v>
      </c>
      <c r="C170" s="47">
        <v>0</v>
      </c>
      <c r="D170" s="47">
        <v>0</v>
      </c>
      <c r="E170" s="81"/>
      <c r="F170" s="81"/>
      <c r="G170" s="81"/>
    </row>
    <row r="171" spans="1:7" ht="15">
      <c r="A171" s="46">
        <v>170</v>
      </c>
      <c r="B171" s="47">
        <v>13</v>
      </c>
      <c r="C171" s="47">
        <v>1</v>
      </c>
      <c r="D171" s="47">
        <v>0</v>
      </c>
      <c r="E171" s="81"/>
      <c r="F171" s="81"/>
      <c r="G171" s="81"/>
    </row>
    <row r="172" spans="1:7" ht="15">
      <c r="A172" s="46">
        <v>171</v>
      </c>
      <c r="B172" s="47">
        <v>13</v>
      </c>
      <c r="C172" s="47">
        <v>1</v>
      </c>
      <c r="D172" s="47">
        <v>1</v>
      </c>
      <c r="E172" s="81"/>
      <c r="F172" s="81"/>
      <c r="G172" s="81"/>
    </row>
    <row r="173" spans="1:7" ht="15">
      <c r="A173" s="46">
        <v>172</v>
      </c>
      <c r="B173" s="47">
        <v>10</v>
      </c>
      <c r="C173" s="47">
        <v>6</v>
      </c>
      <c r="D173" s="47">
        <v>6</v>
      </c>
      <c r="E173" s="81"/>
      <c r="F173" s="81"/>
      <c r="G173" s="81"/>
    </row>
    <row r="174" spans="1:7" ht="15">
      <c r="A174" s="46">
        <v>173</v>
      </c>
      <c r="B174" s="47">
        <v>13</v>
      </c>
      <c r="C174" s="47">
        <v>2</v>
      </c>
      <c r="D174" s="47">
        <v>0</v>
      </c>
      <c r="E174" s="81"/>
      <c r="F174" s="81"/>
      <c r="G174" s="81"/>
    </row>
    <row r="175" spans="1:7" ht="15">
      <c r="A175" s="46">
        <v>174</v>
      </c>
      <c r="B175" s="47">
        <v>13</v>
      </c>
      <c r="C175" s="47">
        <v>2</v>
      </c>
      <c r="D175" s="47">
        <v>1</v>
      </c>
      <c r="E175" s="81"/>
      <c r="F175" s="81"/>
      <c r="G175" s="81"/>
    </row>
    <row r="176" spans="1:7" ht="15">
      <c r="A176" s="46">
        <v>175</v>
      </c>
      <c r="B176" s="47">
        <v>0</v>
      </c>
      <c r="C176" s="47">
        <v>0</v>
      </c>
      <c r="D176" s="47">
        <v>0</v>
      </c>
      <c r="E176" s="81"/>
      <c r="F176" s="81"/>
      <c r="G176" s="81"/>
    </row>
    <row r="177" spans="1:7" ht="15">
      <c r="A177" s="46">
        <v>176</v>
      </c>
      <c r="B177" s="47">
        <v>12</v>
      </c>
      <c r="C177" s="47">
        <v>4</v>
      </c>
      <c r="D177" s="47">
        <v>4</v>
      </c>
      <c r="E177" s="81"/>
      <c r="F177" s="81"/>
      <c r="G177" s="81"/>
    </row>
    <row r="178" spans="1:7" ht="15">
      <c r="A178" s="46">
        <v>177</v>
      </c>
      <c r="B178" s="47">
        <v>13</v>
      </c>
      <c r="C178" s="47">
        <v>2</v>
      </c>
      <c r="D178" s="47">
        <v>2</v>
      </c>
      <c r="E178" s="81"/>
      <c r="F178" s="81"/>
      <c r="G178" s="81"/>
    </row>
    <row r="179" spans="1:7" ht="15">
      <c r="A179" s="46">
        <v>178</v>
      </c>
      <c r="B179" s="47">
        <v>13</v>
      </c>
      <c r="C179" s="47">
        <v>3</v>
      </c>
      <c r="D179" s="47">
        <v>0</v>
      </c>
      <c r="E179" s="81"/>
      <c r="F179" s="81"/>
      <c r="G179" s="81"/>
    </row>
    <row r="180" spans="1:7" ht="15">
      <c r="A180" s="46">
        <v>179</v>
      </c>
      <c r="B180" s="47">
        <v>13</v>
      </c>
      <c r="C180" s="47">
        <v>3</v>
      </c>
      <c r="D180" s="47">
        <v>1</v>
      </c>
      <c r="E180" s="81"/>
      <c r="F180" s="81"/>
      <c r="G180" s="81"/>
    </row>
    <row r="181" spans="1:7" ht="15">
      <c r="A181" s="46">
        <v>180</v>
      </c>
      <c r="B181" s="47">
        <v>12</v>
      </c>
      <c r="C181" s="47">
        <v>6</v>
      </c>
      <c r="D181" s="47">
        <v>0</v>
      </c>
      <c r="E181" s="81"/>
      <c r="F181" s="81"/>
      <c r="G181" s="81"/>
    </row>
    <row r="182" spans="1:7" ht="15">
      <c r="A182" s="46">
        <v>181</v>
      </c>
      <c r="B182" s="47">
        <v>12</v>
      </c>
      <c r="C182" s="47">
        <v>6</v>
      </c>
      <c r="D182" s="47">
        <v>1</v>
      </c>
      <c r="E182" s="81"/>
      <c r="F182" s="81"/>
      <c r="G182" s="81"/>
    </row>
    <row r="183" spans="1:7" ht="15">
      <c r="A183" s="46">
        <v>182</v>
      </c>
      <c r="B183" s="47">
        <v>13</v>
      </c>
      <c r="C183" s="47">
        <v>3</v>
      </c>
      <c r="D183" s="47">
        <v>2</v>
      </c>
      <c r="E183" s="81"/>
      <c r="F183" s="81"/>
      <c r="G183" s="81"/>
    </row>
    <row r="184" spans="1:7" ht="15">
      <c r="A184" s="46">
        <v>183</v>
      </c>
      <c r="B184" s="47">
        <v>0</v>
      </c>
      <c r="C184" s="47">
        <v>0</v>
      </c>
      <c r="D184" s="47">
        <v>0</v>
      </c>
      <c r="E184" s="81"/>
      <c r="F184" s="81"/>
      <c r="G184" s="81"/>
    </row>
    <row r="185" spans="1:7" ht="15">
      <c r="A185" s="46">
        <v>184</v>
      </c>
      <c r="B185" s="47">
        <v>12</v>
      </c>
      <c r="C185" s="47">
        <v>6</v>
      </c>
      <c r="D185" s="47">
        <v>2</v>
      </c>
      <c r="E185" s="81"/>
      <c r="F185" s="81"/>
      <c r="G185" s="81"/>
    </row>
    <row r="186" spans="1:7" ht="15">
      <c r="A186" s="46">
        <v>185</v>
      </c>
      <c r="B186" s="47">
        <v>13</v>
      </c>
      <c r="C186" s="47">
        <v>4</v>
      </c>
      <c r="D186" s="47">
        <v>0</v>
      </c>
      <c r="E186" s="81"/>
      <c r="F186" s="81"/>
      <c r="G186" s="81"/>
    </row>
    <row r="187" spans="1:7" ht="15">
      <c r="A187" s="46">
        <v>186</v>
      </c>
      <c r="B187" s="47">
        <v>13</v>
      </c>
      <c r="C187" s="47">
        <v>4</v>
      </c>
      <c r="D187" s="47">
        <v>1</v>
      </c>
      <c r="E187" s="81"/>
      <c r="F187" s="81"/>
      <c r="G187" s="81"/>
    </row>
    <row r="188" spans="1:7" ht="15">
      <c r="A188" s="46">
        <v>187</v>
      </c>
      <c r="B188" s="47">
        <v>13</v>
      </c>
      <c r="C188" s="47">
        <v>3</v>
      </c>
      <c r="D188" s="47">
        <v>3</v>
      </c>
      <c r="E188" s="81"/>
      <c r="F188" s="81"/>
      <c r="G188" s="81"/>
    </row>
    <row r="189" spans="1:7" ht="15">
      <c r="A189" s="46">
        <v>188</v>
      </c>
      <c r="B189" s="47">
        <v>0</v>
      </c>
      <c r="C189" s="47">
        <v>0</v>
      </c>
      <c r="D189" s="47">
        <v>0</v>
      </c>
      <c r="E189" s="81"/>
      <c r="F189" s="81"/>
      <c r="G189" s="81"/>
    </row>
    <row r="190" spans="1:7" ht="15">
      <c r="A190" s="46">
        <v>189</v>
      </c>
      <c r="B190" s="47">
        <v>13</v>
      </c>
      <c r="C190" s="47">
        <v>4</v>
      </c>
      <c r="D190" s="47">
        <v>2</v>
      </c>
      <c r="E190" s="81"/>
      <c r="F190" s="81"/>
      <c r="G190" s="81"/>
    </row>
    <row r="191" spans="1:7" ht="15">
      <c r="A191" s="46">
        <v>190</v>
      </c>
      <c r="B191" s="47">
        <v>10</v>
      </c>
      <c r="C191" s="47">
        <v>9</v>
      </c>
      <c r="D191" s="47">
        <v>3</v>
      </c>
      <c r="E191" s="81"/>
      <c r="F191" s="81"/>
      <c r="G191" s="81"/>
    </row>
    <row r="192" spans="1:7" ht="15">
      <c r="A192" s="46">
        <v>191</v>
      </c>
      <c r="B192" s="47">
        <v>0</v>
      </c>
      <c r="C192" s="47">
        <v>0</v>
      </c>
      <c r="D192" s="47">
        <v>0</v>
      </c>
      <c r="E192" s="81"/>
      <c r="F192" s="81"/>
      <c r="G192" s="81"/>
    </row>
    <row r="193" spans="1:7" ht="15">
      <c r="A193" s="46">
        <v>192</v>
      </c>
      <c r="B193" s="47">
        <v>8</v>
      </c>
      <c r="C193" s="47">
        <v>8</v>
      </c>
      <c r="D193" s="47">
        <v>8</v>
      </c>
      <c r="E193" s="81"/>
      <c r="F193" s="81"/>
      <c r="G193" s="81"/>
    </row>
    <row r="194" spans="1:7" ht="15">
      <c r="A194" s="46">
        <v>193</v>
      </c>
      <c r="B194" s="47">
        <v>12</v>
      </c>
      <c r="C194" s="47">
        <v>7</v>
      </c>
      <c r="D194" s="47">
        <v>0</v>
      </c>
      <c r="E194" s="81"/>
      <c r="F194" s="81"/>
      <c r="G194" s="81"/>
    </row>
    <row r="195" spans="1:7" ht="15">
      <c r="A195" s="46">
        <v>194</v>
      </c>
      <c r="B195" s="47">
        <v>13</v>
      </c>
      <c r="C195" s="47">
        <v>5</v>
      </c>
      <c r="D195" s="47">
        <v>0</v>
      </c>
      <c r="E195" s="81"/>
      <c r="F195" s="81"/>
      <c r="G195" s="81"/>
    </row>
    <row r="196" spans="1:7" ht="15">
      <c r="A196" s="46">
        <v>195</v>
      </c>
      <c r="B196" s="47">
        <v>13</v>
      </c>
      <c r="C196" s="47">
        <v>5</v>
      </c>
      <c r="D196" s="47">
        <v>1</v>
      </c>
      <c r="E196" s="81"/>
      <c r="F196" s="81"/>
      <c r="G196" s="81"/>
    </row>
    <row r="197" spans="1:7" ht="15">
      <c r="A197" s="46">
        <v>196</v>
      </c>
      <c r="B197" s="47">
        <v>14</v>
      </c>
      <c r="C197" s="47">
        <v>0</v>
      </c>
      <c r="D197" s="47">
        <v>0</v>
      </c>
      <c r="E197" s="81"/>
      <c r="F197" s="81"/>
      <c r="G197" s="81"/>
    </row>
    <row r="198" spans="1:7" ht="15">
      <c r="A198" s="46">
        <v>197</v>
      </c>
      <c r="B198" s="47">
        <v>14</v>
      </c>
      <c r="C198" s="47">
        <v>1</v>
      </c>
      <c r="D198" s="47">
        <v>0</v>
      </c>
      <c r="E198" s="81"/>
      <c r="F198" s="81"/>
      <c r="G198" s="81"/>
    </row>
    <row r="199" spans="1:7" ht="15">
      <c r="A199" s="46">
        <v>198</v>
      </c>
      <c r="B199" s="47">
        <v>14</v>
      </c>
      <c r="C199" s="47">
        <v>1</v>
      </c>
      <c r="D199" s="47">
        <v>1</v>
      </c>
      <c r="E199" s="81"/>
      <c r="F199" s="81"/>
      <c r="G199" s="81"/>
    </row>
    <row r="200" spans="1:7" ht="15">
      <c r="A200" s="46">
        <v>199</v>
      </c>
      <c r="B200" s="47">
        <v>0</v>
      </c>
      <c r="C200" s="47">
        <v>0</v>
      </c>
      <c r="D200" s="47">
        <v>0</v>
      </c>
      <c r="E200" s="81"/>
      <c r="F200" s="81"/>
      <c r="G200" s="81"/>
    </row>
    <row r="201" spans="1:7" ht="15">
      <c r="A201" s="46">
        <v>200</v>
      </c>
      <c r="B201" s="47">
        <v>14</v>
      </c>
      <c r="C201" s="47">
        <v>2</v>
      </c>
      <c r="D201" s="47">
        <v>0</v>
      </c>
      <c r="E201" s="81"/>
      <c r="F201" s="81"/>
      <c r="G201" s="81"/>
    </row>
    <row r="202" spans="5:7" ht="12.75">
      <c r="E202" s="4"/>
      <c r="F202" s="4"/>
      <c r="G202" s="4"/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Northern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X-Ray Diffraction Calculations</dc:title>
  <dc:subject>Calculations for Isometric Minerals</dc:subject>
  <dc:creator>Kenneth J. De Nault</dc:creator>
  <cp:keywords>X-Ray</cp:keywords>
  <dc:description/>
  <cp:lastModifiedBy>Kenneth J. De Nault</cp:lastModifiedBy>
  <cp:lastPrinted>2009-10-12T14:35:26Z</cp:lastPrinted>
  <dcterms:created xsi:type="dcterms:W3CDTF">2005-10-27T21:27:26Z</dcterms:created>
  <dcterms:modified xsi:type="dcterms:W3CDTF">2010-10-05T13:59:38Z</dcterms:modified>
  <cp:category>Crystallography</cp:category>
  <cp:version/>
  <cp:contentType/>
  <cp:contentStatus/>
</cp:coreProperties>
</file>